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30" windowWidth="15480" windowHeight="5985"/>
  </bookViews>
  <sheets>
    <sheet name="Índice" sheetId="29" r:id="rId1"/>
    <sheet name="Conceitos" sheetId="38" r:id="rId2"/>
    <sheet name="Total de Alojamentos" sheetId="30" r:id="rId3"/>
    <sheet name="Alojam e Ocupaçao " sheetId="39" r:id="rId4"/>
    <sheet name="Alojam e Ocupação 2001 (%)" sheetId="40" r:id="rId5"/>
    <sheet name="Alojam e Ocupação 2011 (%)" sheetId="41" r:id="rId6"/>
    <sheet name="Alojam e Ocupação Variação" sheetId="42" r:id="rId7"/>
    <sheet name="Alojamentos vs Escalão Etário" sheetId="15" r:id="rId8"/>
    <sheet name="Alojam vsEntidade Proprietaria " sheetId="14" r:id="rId9"/>
    <sheet name="Alojam e Dimensao da Familia" sheetId="13" r:id="rId10"/>
    <sheet name="Alojam e Renda 2011" sheetId="12" r:id="rId11"/>
    <sheet name="Alojam e Renda 2001" sheetId="16" r:id="rId12"/>
    <sheet name="Alojam e Renda 2001 (2)" sheetId="44" r:id="rId13"/>
    <sheet name="Alojam e Epoca Contrato 2011" sheetId="11" r:id="rId14"/>
    <sheet name="Alojamento e Tipo de Contrato" sheetId="3" r:id="rId15"/>
    <sheet name="Alojam e Tipo de Contrato 2001" sheetId="17" r:id="rId16"/>
    <sheet name="Alojam e Tipo de Contrato Freg " sheetId="45" r:id="rId17"/>
    <sheet name="Tipo de Alojamento Freg." sheetId="9" r:id="rId18"/>
    <sheet name="Epoca de Contrato 2001" sheetId="18" r:id="rId19"/>
    <sheet name="Entidade Proprietaria 2001" sheetId="19" r:id="rId20"/>
    <sheet name="Água Canalizada" sheetId="34" r:id="rId21"/>
    <sheet name="Edificios e Utilizaçao" sheetId="20" r:id="rId22"/>
    <sheet name="Edificios e Utilizaçao Freg" sheetId="21" r:id="rId23"/>
    <sheet name="Idade Média dos Edifícios" sheetId="32" r:id="rId24"/>
    <sheet name="Índice de Envelhecimento Edif." sheetId="33" r:id="rId25"/>
    <sheet name="Habitação Social 1" sheetId="46" r:id="rId26"/>
    <sheet name="Habitação Social 2" sheetId="47" r:id="rId27"/>
    <sheet name="Habitação Social 3" sheetId="48" r:id="rId28"/>
    <sheet name="Edificado Devoluto" sheetId="49" r:id="rId29"/>
    <sheet name="Reabilitação e Construção" sheetId="51" r:id="rId30"/>
    <sheet name="Áreas a Reabilitar 2011" sheetId="50" r:id="rId31"/>
    <sheet name="Folha7" sheetId="53" r:id="rId32"/>
  </sheets>
  <externalReferences>
    <externalReference r:id="rId33"/>
    <externalReference r:id="rId34"/>
  </externalReferences>
  <definedNames>
    <definedName name="_xlnm._FilterDatabase" localSheetId="28" hidden="1">'Edificado Devoluto'!#REF!</definedName>
    <definedName name="_xlnm.Print_Area" localSheetId="0">Índice!$A$1:$D$54</definedName>
  </definedNames>
  <calcPr calcId="145621"/>
</workbook>
</file>

<file path=xl/calcChain.xml><?xml version="1.0" encoding="utf-8"?>
<calcChain xmlns="http://schemas.openxmlformats.org/spreadsheetml/2006/main">
  <c r="H21" i="19" l="1"/>
  <c r="G21" i="19"/>
  <c r="F21" i="19"/>
  <c r="E21" i="19"/>
  <c r="D21" i="19"/>
  <c r="C21" i="19"/>
  <c r="H20" i="19"/>
  <c r="G20" i="19"/>
  <c r="F20" i="19"/>
  <c r="E20" i="19"/>
  <c r="D20" i="19"/>
  <c r="C20" i="19"/>
  <c r="C9" i="19"/>
  <c r="C10" i="19"/>
  <c r="S66" i="49" l="1"/>
  <c r="R66" i="49"/>
  <c r="Q66" i="49"/>
  <c r="P66" i="49"/>
  <c r="O66" i="49"/>
  <c r="N66" i="49"/>
  <c r="M66" i="49"/>
  <c r="L66" i="49"/>
  <c r="K66" i="49"/>
  <c r="J66" i="49"/>
  <c r="I66" i="49"/>
  <c r="H66" i="49"/>
  <c r="E66" i="49"/>
  <c r="D66" i="49"/>
  <c r="C66" i="49"/>
  <c r="G65" i="49"/>
  <c r="F65" i="49"/>
  <c r="G64" i="49"/>
  <c r="F64" i="49"/>
  <c r="G63" i="49"/>
  <c r="F63" i="49"/>
  <c r="G62" i="49"/>
  <c r="F62" i="49"/>
  <c r="G61" i="49"/>
  <c r="F61" i="49"/>
  <c r="G60" i="49"/>
  <c r="F60" i="49"/>
  <c r="G59" i="49"/>
  <c r="F59" i="49"/>
  <c r="G58" i="49"/>
  <c r="F58" i="49"/>
  <c r="G57" i="49"/>
  <c r="F57" i="49"/>
  <c r="G56" i="49"/>
  <c r="F56" i="49"/>
  <c r="G55" i="49"/>
  <c r="F55" i="49"/>
  <c r="G54" i="49"/>
  <c r="F54" i="49"/>
  <c r="G53" i="49"/>
  <c r="F53" i="49"/>
  <c r="G52" i="49"/>
  <c r="F52" i="49"/>
  <c r="G51" i="49"/>
  <c r="F51" i="49"/>
  <c r="G50" i="49"/>
  <c r="F50" i="49"/>
  <c r="G49" i="49"/>
  <c r="F49" i="49"/>
  <c r="G48" i="49"/>
  <c r="F48" i="49"/>
  <c r="G47" i="49"/>
  <c r="F47" i="49"/>
  <c r="G46" i="49"/>
  <c r="F46" i="49"/>
  <c r="G45" i="49"/>
  <c r="F45" i="49"/>
  <c r="G44" i="49"/>
  <c r="F44" i="49"/>
  <c r="G43" i="49"/>
  <c r="F43" i="49"/>
  <c r="G42" i="49"/>
  <c r="F42" i="49"/>
  <c r="G41" i="49"/>
  <c r="F41" i="49"/>
  <c r="G40" i="49"/>
  <c r="F40" i="49"/>
  <c r="G39" i="49"/>
  <c r="F39" i="49"/>
  <c r="G38" i="49"/>
  <c r="F38" i="49"/>
  <c r="G37" i="49"/>
  <c r="F37" i="49"/>
  <c r="G36" i="49"/>
  <c r="F36" i="49"/>
  <c r="G35" i="49"/>
  <c r="F35" i="49"/>
  <c r="G34" i="49"/>
  <c r="F34" i="49"/>
  <c r="G33" i="49"/>
  <c r="F33" i="49"/>
  <c r="G32" i="49"/>
  <c r="F32" i="49"/>
  <c r="G31" i="49"/>
  <c r="F31" i="49"/>
  <c r="G30" i="49"/>
  <c r="F30" i="49"/>
  <c r="G29" i="49"/>
  <c r="F29" i="49"/>
  <c r="G28" i="49"/>
  <c r="F28" i="49"/>
  <c r="G27" i="49"/>
  <c r="F27" i="49"/>
  <c r="G26" i="49"/>
  <c r="F26" i="49"/>
  <c r="G25" i="49"/>
  <c r="F25" i="49"/>
  <c r="G24" i="49"/>
  <c r="F24" i="49"/>
  <c r="G23" i="49"/>
  <c r="F23" i="49"/>
  <c r="G22" i="49"/>
  <c r="F22" i="49"/>
  <c r="G21" i="49"/>
  <c r="F21" i="49"/>
  <c r="G20" i="49"/>
  <c r="F20" i="49"/>
  <c r="G19" i="49"/>
  <c r="F19" i="49"/>
  <c r="G18" i="49"/>
  <c r="F18" i="49"/>
  <c r="G17" i="49"/>
  <c r="F17" i="49"/>
  <c r="G16" i="49"/>
  <c r="F16" i="49"/>
  <c r="G15" i="49"/>
  <c r="F15" i="49"/>
  <c r="G14" i="49"/>
  <c r="F14" i="49"/>
  <c r="G13" i="49"/>
  <c r="F13" i="49"/>
  <c r="G12" i="49"/>
  <c r="F12" i="49"/>
  <c r="C23" i="48"/>
  <c r="C22" i="48"/>
  <c r="C21" i="48"/>
  <c r="C20" i="48"/>
  <c r="C19" i="48"/>
  <c r="C18" i="48"/>
  <c r="C24" i="48" s="1"/>
  <c r="D10" i="45" l="1"/>
  <c r="N22" i="16"/>
  <c r="M22" i="16"/>
  <c r="L22" i="16"/>
  <c r="K22" i="16"/>
  <c r="J22" i="16"/>
  <c r="I22" i="16"/>
  <c r="H22" i="16"/>
  <c r="G22" i="16"/>
  <c r="F22" i="16"/>
  <c r="E22" i="16"/>
  <c r="D22" i="16"/>
  <c r="C22" i="16"/>
  <c r="G22" i="17"/>
  <c r="F22" i="17"/>
  <c r="E22" i="17"/>
  <c r="D22" i="17"/>
  <c r="C22" i="17"/>
  <c r="G25" i="17"/>
  <c r="F25" i="17"/>
  <c r="E25" i="17"/>
  <c r="D25" i="17"/>
  <c r="C25" i="17"/>
  <c r="G24" i="17"/>
  <c r="F24" i="17"/>
  <c r="E24" i="17"/>
  <c r="D24" i="17"/>
  <c r="C24" i="17"/>
  <c r="C11" i="17"/>
  <c r="G23" i="17" s="1"/>
  <c r="N23" i="16"/>
  <c r="M23" i="16"/>
  <c r="L23" i="16"/>
  <c r="K23" i="16"/>
  <c r="J23" i="16"/>
  <c r="I23" i="16"/>
  <c r="H23" i="16"/>
  <c r="G23" i="16"/>
  <c r="F23" i="16"/>
  <c r="E23" i="16"/>
  <c r="D23" i="16"/>
  <c r="C23" i="16"/>
  <c r="G24" i="18"/>
  <c r="F24" i="18"/>
  <c r="E24" i="18"/>
  <c r="D24" i="18"/>
  <c r="G25" i="18"/>
  <c r="F25" i="18"/>
  <c r="E25" i="18"/>
  <c r="D25" i="18"/>
  <c r="D23" i="17" l="1"/>
  <c r="F23" i="17"/>
  <c r="C23" i="17"/>
  <c r="E23" i="17"/>
  <c r="U15" i="39"/>
  <c r="C14" i="21"/>
  <c r="Q69" i="39"/>
  <c r="Q68" i="39"/>
  <c r="Q67" i="39"/>
  <c r="Q66" i="39"/>
  <c r="Q65" i="39"/>
  <c r="Q64" i="39"/>
  <c r="Q63" i="39"/>
  <c r="Q62" i="39"/>
  <c r="Q61" i="39"/>
  <c r="Q60" i="39"/>
  <c r="Q59" i="39"/>
  <c r="Q58" i="39"/>
  <c r="Q57" i="39"/>
  <c r="Q56" i="39"/>
  <c r="Q55" i="39"/>
  <c r="Q54" i="39"/>
  <c r="Q53" i="39"/>
  <c r="Q52" i="39"/>
  <c r="Q51" i="39"/>
  <c r="Q50" i="39"/>
  <c r="Q49" i="39"/>
  <c r="Q48" i="39"/>
  <c r="Q47" i="39"/>
  <c r="Q46" i="39"/>
  <c r="Q45" i="39"/>
  <c r="Q44" i="39"/>
  <c r="Q43" i="39"/>
  <c r="Q42" i="39"/>
  <c r="Q41" i="39"/>
  <c r="Q40" i="39"/>
  <c r="Q39" i="39"/>
  <c r="Q38" i="39"/>
  <c r="Q37" i="39"/>
  <c r="Q36" i="39"/>
  <c r="Q35" i="39"/>
  <c r="Q34" i="39"/>
  <c r="Q33" i="39"/>
  <c r="Q32" i="39"/>
  <c r="Q31" i="39"/>
  <c r="Q30" i="39"/>
  <c r="Q29" i="39"/>
  <c r="Q28" i="39"/>
  <c r="Q27" i="39"/>
  <c r="Q26" i="39"/>
  <c r="Q25" i="39"/>
  <c r="Q24" i="39"/>
  <c r="Q23" i="39"/>
  <c r="Q22" i="39"/>
  <c r="Q21" i="39"/>
  <c r="Q20" i="39"/>
  <c r="Q19" i="39"/>
  <c r="Q18" i="39"/>
  <c r="Q17" i="39"/>
  <c r="Q16" i="39"/>
  <c r="D16" i="39"/>
  <c r="C16" i="39" s="1"/>
  <c r="Q15" i="39"/>
  <c r="D15" i="39"/>
  <c r="C15" i="39" s="1"/>
  <c r="Q14" i="39"/>
  <c r="D14" i="39"/>
  <c r="C14" i="39" s="1"/>
  <c r="Q13" i="39"/>
  <c r="E13" i="39"/>
  <c r="C13" i="39" s="1"/>
  <c r="D13" i="39"/>
  <c r="D13" i="30" l="1"/>
  <c r="D14" i="30"/>
  <c r="D15" i="30"/>
  <c r="J18" i="34" l="1"/>
  <c r="J32" i="34"/>
  <c r="J34" i="34"/>
  <c r="J36" i="34"/>
  <c r="J37" i="34"/>
  <c r="J38" i="34"/>
  <c r="J39" i="34"/>
  <c r="J41" i="34"/>
  <c r="J42" i="34"/>
  <c r="J43" i="34"/>
  <c r="J44" i="34"/>
  <c r="J45" i="34"/>
  <c r="J46" i="34"/>
  <c r="J48" i="34"/>
  <c r="J49" i="34"/>
  <c r="J50" i="34"/>
  <c r="J51" i="34"/>
  <c r="J52" i="34"/>
  <c r="J53" i="34"/>
  <c r="J54" i="34"/>
  <c r="J55" i="34"/>
  <c r="J57" i="34"/>
  <c r="J58" i="34"/>
  <c r="J60" i="34"/>
  <c r="J62" i="34"/>
  <c r="J63" i="34"/>
  <c r="J64" i="34"/>
  <c r="J65" i="34"/>
  <c r="J66" i="34"/>
  <c r="D18" i="34"/>
  <c r="E31" i="34"/>
  <c r="J31" i="34" s="1"/>
  <c r="E29" i="34"/>
  <c r="J29" i="34" s="1"/>
  <c r="E27" i="34"/>
  <c r="J27" i="34" s="1"/>
  <c r="E26" i="34"/>
  <c r="J26" i="34" s="1"/>
  <c r="E25" i="34"/>
  <c r="J25" i="34" s="1"/>
  <c r="E24" i="34"/>
  <c r="J24" i="34" s="1"/>
  <c r="E23" i="34"/>
  <c r="J23" i="34" s="1"/>
  <c r="E22" i="34"/>
  <c r="J22" i="34" s="1"/>
  <c r="E21" i="34"/>
  <c r="J21" i="34" s="1"/>
  <c r="E20" i="34"/>
  <c r="J20" i="34" s="1"/>
  <c r="E19" i="34"/>
  <c r="J19" i="34" s="1"/>
  <c r="E16" i="34"/>
  <c r="J16" i="34" s="1"/>
  <c r="E15" i="34"/>
  <c r="J15" i="34" s="1"/>
  <c r="E14" i="34"/>
  <c r="J14" i="34" s="1"/>
  <c r="D66" i="34"/>
  <c r="D65" i="34"/>
  <c r="D64" i="34"/>
  <c r="D63" i="34"/>
  <c r="D62" i="34"/>
  <c r="D61" i="34"/>
  <c r="D60" i="34"/>
  <c r="D59" i="34"/>
  <c r="D58" i="34"/>
  <c r="D57" i="34"/>
  <c r="D56" i="34"/>
  <c r="D55" i="34"/>
  <c r="D54" i="34"/>
  <c r="D53" i="34"/>
  <c r="D52" i="34"/>
  <c r="D51" i="34"/>
  <c r="D50" i="34"/>
  <c r="D49" i="34"/>
  <c r="D48" i="34"/>
  <c r="D47" i="34"/>
  <c r="D46" i="34"/>
  <c r="D45" i="34"/>
  <c r="D44" i="34"/>
  <c r="D43" i="34"/>
  <c r="D42" i="34"/>
  <c r="D41" i="34"/>
  <c r="D40" i="34"/>
  <c r="D39" i="34"/>
  <c r="D38" i="34"/>
  <c r="D37" i="34"/>
  <c r="D36" i="34"/>
  <c r="D35" i="34"/>
  <c r="D34" i="34"/>
  <c r="D33" i="34"/>
  <c r="D32" i="34"/>
  <c r="D31" i="34"/>
  <c r="D30" i="34"/>
  <c r="D29" i="34"/>
  <c r="D28" i="34"/>
  <c r="D27" i="34"/>
  <c r="D26" i="34"/>
  <c r="D25" i="34"/>
  <c r="D24" i="34"/>
  <c r="D23" i="34"/>
  <c r="D22" i="34"/>
  <c r="D21" i="34"/>
  <c r="D20" i="34"/>
  <c r="D19" i="34"/>
  <c r="D17" i="34"/>
  <c r="D16" i="34"/>
  <c r="D15" i="34"/>
  <c r="D14" i="34"/>
  <c r="E13" i="34"/>
  <c r="J13" i="34" s="1"/>
  <c r="D13" i="34"/>
  <c r="E12" i="34"/>
  <c r="J12" i="34" s="1"/>
  <c r="E11" i="34"/>
  <c r="J11" i="34" s="1"/>
  <c r="D12" i="34"/>
  <c r="D11" i="34"/>
  <c r="I12" i="34" l="1"/>
  <c r="C12" i="34"/>
  <c r="I17" i="34"/>
  <c r="C17" i="34"/>
  <c r="I22" i="34"/>
  <c r="C22" i="34"/>
  <c r="I11" i="34"/>
  <c r="C11" i="34"/>
  <c r="I13" i="34"/>
  <c r="C13" i="34"/>
  <c r="I14" i="34"/>
  <c r="C14" i="34"/>
  <c r="I16" i="34"/>
  <c r="C16" i="34"/>
  <c r="I19" i="34"/>
  <c r="C19" i="34"/>
  <c r="I21" i="34"/>
  <c r="C21" i="34"/>
  <c r="I23" i="34"/>
  <c r="C23" i="34"/>
  <c r="I25" i="34"/>
  <c r="C25" i="34"/>
  <c r="I27" i="34"/>
  <c r="C27" i="34"/>
  <c r="I29" i="34"/>
  <c r="C29" i="34"/>
  <c r="I31" i="34"/>
  <c r="C31" i="34"/>
  <c r="I33" i="34"/>
  <c r="C33" i="34"/>
  <c r="I35" i="34"/>
  <c r="C35" i="34"/>
  <c r="I37" i="34"/>
  <c r="C37" i="34"/>
  <c r="I39" i="34"/>
  <c r="C39" i="34"/>
  <c r="I41" i="34"/>
  <c r="C41" i="34"/>
  <c r="I43" i="34"/>
  <c r="C43" i="34"/>
  <c r="I45" i="34"/>
  <c r="C45" i="34"/>
  <c r="I47" i="34"/>
  <c r="C47" i="34"/>
  <c r="I49" i="34"/>
  <c r="C49" i="34"/>
  <c r="I51" i="34"/>
  <c r="C51" i="34"/>
  <c r="I53" i="34"/>
  <c r="C53" i="34"/>
  <c r="I55" i="34"/>
  <c r="C55" i="34"/>
  <c r="I57" i="34"/>
  <c r="C57" i="34"/>
  <c r="I59" i="34"/>
  <c r="C59" i="34"/>
  <c r="I61" i="34"/>
  <c r="C61" i="34"/>
  <c r="I63" i="34"/>
  <c r="C63" i="34"/>
  <c r="I65" i="34"/>
  <c r="C65" i="34"/>
  <c r="I18" i="34"/>
  <c r="C18" i="34"/>
  <c r="I15" i="34"/>
  <c r="C15" i="34"/>
  <c r="I20" i="34"/>
  <c r="C20" i="34"/>
  <c r="I24" i="34"/>
  <c r="C24" i="34"/>
  <c r="I26" i="34"/>
  <c r="C26" i="34"/>
  <c r="I28" i="34"/>
  <c r="C28" i="34"/>
  <c r="I30" i="34"/>
  <c r="C30" i="34"/>
  <c r="I32" i="34"/>
  <c r="C32" i="34"/>
  <c r="I34" i="34"/>
  <c r="C34" i="34"/>
  <c r="I36" i="34"/>
  <c r="C36" i="34"/>
  <c r="I38" i="34"/>
  <c r="C38" i="34"/>
  <c r="I40" i="34"/>
  <c r="C40" i="34"/>
  <c r="I42" i="34"/>
  <c r="C42" i="34"/>
  <c r="I44" i="34"/>
  <c r="C44" i="34"/>
  <c r="I46" i="34"/>
  <c r="C46" i="34"/>
  <c r="I48" i="34"/>
  <c r="C48" i="34"/>
  <c r="I50" i="34"/>
  <c r="C50" i="34"/>
  <c r="I52" i="34"/>
  <c r="C52" i="34"/>
  <c r="I54" i="34"/>
  <c r="C54" i="34"/>
  <c r="I56" i="34"/>
  <c r="C56" i="34"/>
  <c r="I58" i="34"/>
  <c r="C58" i="34"/>
  <c r="I60" i="34"/>
  <c r="C60" i="34"/>
  <c r="I62" i="34"/>
  <c r="C62" i="34"/>
  <c r="I64" i="34"/>
  <c r="C64" i="34"/>
  <c r="I66" i="34"/>
  <c r="C66" i="34"/>
  <c r="J12" i="30"/>
  <c r="M12" i="30"/>
  <c r="H23" i="19" l="1"/>
  <c r="H22" i="19" l="1"/>
  <c r="G22" i="19"/>
  <c r="F22" i="19"/>
  <c r="E22" i="19"/>
  <c r="D22" i="19"/>
  <c r="C22" i="19"/>
  <c r="G23" i="19"/>
  <c r="F23" i="19"/>
  <c r="E23" i="19"/>
  <c r="D23" i="19"/>
  <c r="C23" i="19"/>
  <c r="G26" i="18"/>
  <c r="F26" i="18"/>
  <c r="E26" i="18"/>
  <c r="D26" i="18"/>
  <c r="N24" i="16"/>
  <c r="M24" i="16"/>
  <c r="L24" i="16"/>
  <c r="K24" i="16"/>
  <c r="J24" i="16"/>
  <c r="I24" i="16"/>
  <c r="H24" i="16"/>
  <c r="G24" i="16"/>
  <c r="F24" i="16"/>
  <c r="E24" i="16"/>
  <c r="D24" i="16"/>
  <c r="C24" i="16"/>
  <c r="N25" i="16"/>
  <c r="M25" i="16"/>
  <c r="L25" i="16"/>
  <c r="K25" i="16"/>
  <c r="J25" i="16"/>
  <c r="I25" i="16"/>
  <c r="H25" i="16"/>
  <c r="G25" i="16"/>
  <c r="F25" i="16"/>
  <c r="E25" i="16"/>
  <c r="D25" i="16"/>
  <c r="C25" i="16"/>
  <c r="H24" i="15" l="1"/>
  <c r="H23" i="15"/>
  <c r="H22" i="15"/>
  <c r="H21" i="15"/>
  <c r="G24" i="15"/>
  <c r="G23" i="15"/>
  <c r="G22" i="15"/>
  <c r="G21" i="15"/>
  <c r="F24" i="15"/>
  <c r="F23" i="15"/>
  <c r="F22" i="15"/>
  <c r="F21" i="15"/>
  <c r="E24" i="15"/>
  <c r="E23" i="15"/>
  <c r="E22" i="15"/>
  <c r="E21" i="15"/>
  <c r="D24" i="15"/>
  <c r="D23" i="15"/>
  <c r="D22" i="15"/>
  <c r="D21" i="15"/>
  <c r="C24" i="15"/>
  <c r="C23" i="15"/>
  <c r="C22" i="15"/>
  <c r="C21" i="15"/>
  <c r="H22" i="14"/>
  <c r="H21" i="14"/>
  <c r="H20" i="14"/>
  <c r="H19" i="14"/>
  <c r="G22" i="14"/>
  <c r="G21" i="14"/>
  <c r="G20" i="14"/>
  <c r="G19" i="14"/>
  <c r="F22" i="14"/>
  <c r="F21" i="14"/>
  <c r="F20" i="14"/>
  <c r="F19" i="14"/>
  <c r="E22" i="14"/>
  <c r="E21" i="14"/>
  <c r="E20" i="14"/>
  <c r="E19" i="14"/>
  <c r="D22" i="14"/>
  <c r="D21" i="14"/>
  <c r="D20" i="14"/>
  <c r="D19" i="14"/>
  <c r="C22" i="14"/>
  <c r="C21" i="14"/>
  <c r="C20" i="14"/>
  <c r="C19" i="14"/>
  <c r="N25" i="12"/>
  <c r="M25" i="12"/>
  <c r="L25" i="12"/>
  <c r="K25" i="12"/>
  <c r="J25" i="12"/>
  <c r="I25" i="12"/>
  <c r="H25" i="12"/>
  <c r="G25" i="12"/>
  <c r="F25" i="12"/>
  <c r="E25" i="12"/>
  <c r="D25" i="12"/>
  <c r="N24" i="12"/>
  <c r="M24" i="12"/>
  <c r="L24" i="12"/>
  <c r="K24" i="12"/>
  <c r="J24" i="12"/>
  <c r="I24" i="12"/>
  <c r="H24" i="12"/>
  <c r="G24" i="12"/>
  <c r="F24" i="12"/>
  <c r="E24" i="12"/>
  <c r="D24" i="12"/>
  <c r="C25" i="12"/>
  <c r="C24" i="12"/>
  <c r="N23" i="12"/>
  <c r="M23" i="12"/>
  <c r="L23" i="12"/>
  <c r="K23" i="12"/>
  <c r="J23" i="12"/>
  <c r="I23" i="12"/>
  <c r="H23" i="12"/>
  <c r="G23" i="12"/>
  <c r="F23" i="12"/>
  <c r="E23" i="12"/>
  <c r="D23" i="12"/>
  <c r="C23" i="12"/>
  <c r="N22" i="12"/>
  <c r="M22" i="12"/>
  <c r="L22" i="12"/>
  <c r="K22" i="12"/>
  <c r="J22" i="12"/>
  <c r="I22" i="12"/>
  <c r="H22" i="12"/>
  <c r="G22" i="12"/>
  <c r="F22" i="12"/>
  <c r="E22" i="12"/>
  <c r="D22" i="12"/>
  <c r="C22" i="12"/>
  <c r="H26" i="11"/>
  <c r="G26" i="11"/>
  <c r="F26" i="11"/>
  <c r="E26" i="11"/>
  <c r="D26" i="11"/>
  <c r="C26" i="11"/>
  <c r="H25" i="11"/>
  <c r="G25" i="11"/>
  <c r="F25" i="11"/>
  <c r="E25" i="11"/>
  <c r="D25" i="11"/>
  <c r="C25" i="11"/>
  <c r="H24" i="11"/>
  <c r="G24" i="11"/>
  <c r="F24" i="11"/>
  <c r="E24" i="11"/>
  <c r="D24" i="11"/>
  <c r="C24" i="11"/>
  <c r="H23" i="11"/>
  <c r="G23" i="11"/>
  <c r="F23" i="11"/>
  <c r="E23" i="11"/>
  <c r="D23" i="11"/>
  <c r="C23" i="11"/>
  <c r="F24" i="3"/>
  <c r="E24" i="3"/>
  <c r="D24" i="3"/>
  <c r="C24" i="3"/>
  <c r="F23" i="3"/>
  <c r="E23" i="3"/>
  <c r="D23" i="3"/>
  <c r="C23" i="3"/>
  <c r="F21" i="3"/>
  <c r="E21" i="3"/>
  <c r="D21" i="3"/>
  <c r="C21" i="3"/>
  <c r="I12" i="9" l="1"/>
  <c r="K12" i="9"/>
  <c r="H12" i="9"/>
  <c r="F12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13" i="9"/>
  <c r="E11" i="3" l="1"/>
  <c r="D11" i="3"/>
  <c r="C11" i="3"/>
  <c r="E22" i="3" l="1"/>
  <c r="F22" i="3"/>
  <c r="D22" i="3"/>
  <c r="C22" i="3"/>
</calcChain>
</file>

<file path=xl/sharedStrings.xml><?xml version="1.0" encoding="utf-8"?>
<sst xmlns="http://schemas.openxmlformats.org/spreadsheetml/2006/main" count="2753" uniqueCount="943">
  <si>
    <t>AML</t>
  </si>
  <si>
    <t>Grande Lisboa</t>
  </si>
  <si>
    <t>Concelho de Lisboa</t>
  </si>
  <si>
    <t xml:space="preserve">Portugal </t>
  </si>
  <si>
    <t>Total</t>
  </si>
  <si>
    <t>Subarrendamento</t>
  </si>
  <si>
    <t>Antes de 1975</t>
  </si>
  <si>
    <t>Entre 1975 e 1986</t>
  </si>
  <si>
    <t>Entre 1987 e 1990</t>
  </si>
  <si>
    <t>Entre 1991 e 2000</t>
  </si>
  <si>
    <t>Entre 2001 e 2005</t>
  </si>
  <si>
    <t>Entre 2006 e 2011</t>
  </si>
  <si>
    <t>menos de 20€</t>
  </si>
  <si>
    <t>de 20 a 34.99€</t>
  </si>
  <si>
    <t>de 35 a 49.99€</t>
  </si>
  <si>
    <t>de 50 a 74.99€</t>
  </si>
  <si>
    <t>de 75 a 99.99€</t>
  </si>
  <si>
    <t>de 100 a 149.99€</t>
  </si>
  <si>
    <t>de 150 a 199.99€</t>
  </si>
  <si>
    <t>de 200 a 299.99€</t>
  </si>
  <si>
    <t>de 300 a 399.99 €</t>
  </si>
  <si>
    <t>de 400 a 499.99€</t>
  </si>
  <si>
    <t>de 500 a 649.99€</t>
  </si>
  <si>
    <t>650 ou mais</t>
  </si>
  <si>
    <t>Particulares ou empresas privadas</t>
  </si>
  <si>
    <t>Ascendentes ou descendentes</t>
  </si>
  <si>
    <t>Estado, institutos publicos ou inst. s/ fins lucrativos</t>
  </si>
  <si>
    <t>Autarquias locais</t>
  </si>
  <si>
    <t>Empresas públicas</t>
  </si>
  <si>
    <t>Cooperativas de habitação</t>
  </si>
  <si>
    <t>Menos de 20 anos</t>
  </si>
  <si>
    <t>de 20 a 29 anos</t>
  </si>
  <si>
    <t>de 30 a 39 anos</t>
  </si>
  <si>
    <t>de 40 a 49 anos</t>
  </si>
  <si>
    <t>de 50 a 59 anos</t>
  </si>
  <si>
    <t>60 ou mais anos</t>
  </si>
  <si>
    <t>Familiar</t>
  </si>
  <si>
    <t>Colectivo</t>
  </si>
  <si>
    <t>Clássico</t>
  </si>
  <si>
    <t>Não clássico</t>
  </si>
  <si>
    <t>Ajuda</t>
  </si>
  <si>
    <t>Alcântara</t>
  </si>
  <si>
    <t>Alto do Pina</t>
  </si>
  <si>
    <t>Alvalade</t>
  </si>
  <si>
    <t>Ameixoeira</t>
  </si>
  <si>
    <t>Anjos</t>
  </si>
  <si>
    <t>Beato</t>
  </si>
  <si>
    <t>Benfica</t>
  </si>
  <si>
    <t>Campo Grande</t>
  </si>
  <si>
    <t>Campolide</t>
  </si>
  <si>
    <t>Carnide</t>
  </si>
  <si>
    <t>Castelo</t>
  </si>
  <si>
    <t>Charneca</t>
  </si>
  <si>
    <t>Coração de Jesus</t>
  </si>
  <si>
    <t>Encarnação</t>
  </si>
  <si>
    <t>Graça</t>
  </si>
  <si>
    <t>Lapa</t>
  </si>
  <si>
    <t>Lumiar</t>
  </si>
  <si>
    <t>Madalena</t>
  </si>
  <si>
    <t>Mártires</t>
  </si>
  <si>
    <t>Marvila</t>
  </si>
  <si>
    <t>Mercês</t>
  </si>
  <si>
    <t>Nossa Senhora de Fátima</t>
  </si>
  <si>
    <t>Pena</t>
  </si>
  <si>
    <t>Penha de França</t>
  </si>
  <si>
    <t>Prazeres</t>
  </si>
  <si>
    <t>Sacramento</t>
  </si>
  <si>
    <t>Santa Catarina</t>
  </si>
  <si>
    <t>Santa Engrácia</t>
  </si>
  <si>
    <t>Santa Isabel</t>
  </si>
  <si>
    <t>Santa Justa</t>
  </si>
  <si>
    <t>Santa Maria de Belém</t>
  </si>
  <si>
    <t>Santa Maria dos Olivais</t>
  </si>
  <si>
    <t>Santiago</t>
  </si>
  <si>
    <t>Santo Condestável</t>
  </si>
  <si>
    <t>Santo Estêvão</t>
  </si>
  <si>
    <t>Santos-o-Velho</t>
  </si>
  <si>
    <t>São Cristóvão e São Lourenço</t>
  </si>
  <si>
    <t>São Domingos de Benfica</t>
  </si>
  <si>
    <t>São Francisco Xavier</t>
  </si>
  <si>
    <t>São João</t>
  </si>
  <si>
    <t>São João de Brito</t>
  </si>
  <si>
    <t>São João de Deus</t>
  </si>
  <si>
    <t>São Jorge de Arroios</t>
  </si>
  <si>
    <t>São José</t>
  </si>
  <si>
    <t>São Mamede</t>
  </si>
  <si>
    <t>São Miguel</t>
  </si>
  <si>
    <t>São Nicolau</t>
  </si>
  <si>
    <t>São Paulo</t>
  </si>
  <si>
    <t>São Sebastião da Pedreira</t>
  </si>
  <si>
    <t>São Vicente de Fora</t>
  </si>
  <si>
    <t>Sé</t>
  </si>
  <si>
    <t>Socorro</t>
  </si>
  <si>
    <t>Lisboa</t>
  </si>
  <si>
    <t>%</t>
  </si>
  <si>
    <t>Prazo certo</t>
  </si>
  <si>
    <t>Duração indeterminada</t>
  </si>
  <si>
    <t>Renda social ou apoiada</t>
  </si>
  <si>
    <t>1 pessoa</t>
  </si>
  <si>
    <t xml:space="preserve"> 2 pessoas</t>
  </si>
  <si>
    <t xml:space="preserve"> 3 pessoas</t>
  </si>
  <si>
    <t xml:space="preserve"> 4 pessoas</t>
  </si>
  <si>
    <t>5 ou mais pessoas</t>
  </si>
  <si>
    <t>Menos de 14.96 €</t>
  </si>
  <si>
    <t>De 14.96 a 24.93 €</t>
  </si>
  <si>
    <t>De 24.94 a 34.91 €</t>
  </si>
  <si>
    <t>De 34.92 a 59.85 €</t>
  </si>
  <si>
    <t>De 59.86 a 99.75 €</t>
  </si>
  <si>
    <t>De 99.76 a 149.63 €</t>
  </si>
  <si>
    <t>De 149.64 a 199.51 €</t>
  </si>
  <si>
    <t>De 199.52 a 249.39 €</t>
  </si>
  <si>
    <t>De 249.40 a 299.27 €</t>
  </si>
  <si>
    <t>De 299.28 a 399.03 €</t>
  </si>
  <si>
    <t>De 399.04 a 498.79 €</t>
  </si>
  <si>
    <t>De 498.80 ou mais €</t>
  </si>
  <si>
    <t>Duração Limitada</t>
  </si>
  <si>
    <t>Renovável Sem Prazo</t>
  </si>
  <si>
    <t>Após 1990</t>
  </si>
  <si>
    <t>849</t>
  </si>
  <si>
    <t>Edifício exclusivamente residencial (100%)</t>
  </si>
  <si>
    <t>Edifício principalmente residencial (de 50% a 99%)</t>
  </si>
  <si>
    <t>Edifício principalmente não residencial (até 49%)</t>
  </si>
  <si>
    <t>Nº de Edifícios e Tipo de Utilização</t>
  </si>
  <si>
    <t>Q.1</t>
  </si>
  <si>
    <t>Q.2</t>
  </si>
  <si>
    <t>Q.3</t>
  </si>
  <si>
    <t>3 pessoas</t>
  </si>
  <si>
    <t>4 pessoas</t>
  </si>
  <si>
    <t xml:space="preserve"> 5 ou mais pessoas</t>
  </si>
  <si>
    <t>Q.4</t>
  </si>
  <si>
    <t>Q.5</t>
  </si>
  <si>
    <t>Q.6</t>
  </si>
  <si>
    <t>Q.7</t>
  </si>
  <si>
    <t>Q.8</t>
  </si>
  <si>
    <t>Q.9</t>
  </si>
  <si>
    <t>Q.10</t>
  </si>
  <si>
    <t>Distribuição Percentual do Nº de Edifícios e Tipo de Utilização</t>
  </si>
  <si>
    <t>Variação Percentual do Nº de Edifícios e Tipo de Utilização (2001-2001)</t>
  </si>
  <si>
    <t>Índice</t>
  </si>
  <si>
    <t>Total de Alojamentos</t>
  </si>
  <si>
    <t>Alojamento Familiar</t>
  </si>
  <si>
    <t>Alojamento Colectivo</t>
  </si>
  <si>
    <t>Não Clássico</t>
  </si>
  <si>
    <t>Distribuição Percentual - Escalão Etário do Representante da Família - 2011</t>
  </si>
  <si>
    <t>Distribuição Percentual - Entidade Proprietária - 2011</t>
  </si>
  <si>
    <t>Distribuição Percentual - Dimensão da Família - 2011</t>
  </si>
  <si>
    <t>Distribuição Percentual - Escalão do Valor da Renda - 2011</t>
  </si>
  <si>
    <t>Distribuição Percentual - Época do Contrato - 2011</t>
  </si>
  <si>
    <t>Tipo de Alojamentos por Freguesia do Concelho de Lisboa - 2011</t>
  </si>
  <si>
    <t>Residência Habitual</t>
  </si>
  <si>
    <t>Uso Sazonal ou Residência Secundária</t>
  </si>
  <si>
    <t>Aloj Vagos</t>
  </si>
  <si>
    <t>Aloj Ocupados</t>
  </si>
  <si>
    <t>Uso Sazonal ou Residência Secundaria</t>
  </si>
  <si>
    <t>Para venda</t>
  </si>
  <si>
    <t>Para aluguer</t>
  </si>
  <si>
    <t>Para demolir</t>
  </si>
  <si>
    <t>Outros</t>
  </si>
  <si>
    <t xml:space="preserve">Ocupado </t>
  </si>
  <si>
    <t>Nao ocupado</t>
  </si>
  <si>
    <t xml:space="preserve">                                  </t>
  </si>
  <si>
    <t xml:space="preserve"> </t>
  </si>
  <si>
    <t/>
  </si>
  <si>
    <t>X</t>
  </si>
  <si>
    <t>Com água canalizada no alojamento</t>
  </si>
  <si>
    <t>Sem água canalizada no alojamento</t>
  </si>
  <si>
    <t>-</t>
  </si>
  <si>
    <t>Nº de Edifícios</t>
  </si>
  <si>
    <t>Residência Secundária</t>
  </si>
  <si>
    <t>Vagos</t>
  </si>
  <si>
    <t>Nº Alojamentos Familiares Clássicos de Residência Habitual, Arrendados ou Subarrendados, Segundo o Escalão Etário do Representante da Família Clássica Principal - 2011</t>
  </si>
  <si>
    <t>Fonte</t>
  </si>
  <si>
    <t>Nº Alojamentos Familiares Clássicos de Residência Habitual, Arrendados ou Subarrendados, Segundo a Entidade Proprietária- 2011</t>
  </si>
  <si>
    <t>Alojamentos Familiares Clássicos de Residência Habitual, Arrendados ou Subarrendados, Segundo a Dimensão da Família Clássica Principal - 2011</t>
  </si>
  <si>
    <t>Alojamentos Familiares Clássicos de Residência Habitual, Arrendados ou Subarrendados, Segundo o Escalão do Valor de Renda - 2011</t>
  </si>
  <si>
    <t>Alojamentos Familiares Clássicos de Residência Habitual Arrendados, Segundo a Época do Contrato - 2011</t>
  </si>
  <si>
    <t>Alojamentos Familiares Clássicos de Residência Habitual, Arrendados ou Subarrendados, Segundo o Tipo de Contrato - 2011</t>
  </si>
  <si>
    <t>Alojamentos Clássicos de Residência Habitual, Não Ocupados pelo Proprietário, Segundo o Tipo de Contrato - 2001</t>
  </si>
  <si>
    <t xml:space="preserve"> Época do Contrato - 2001</t>
  </si>
  <si>
    <t>Idade Média dos Edifícios (Anos) por Localização Geográfica 1991 - 2001</t>
  </si>
  <si>
    <t>Índice de Envelhecimento (N.º) dos Edifícios por Localização Geográfica 2001-2011</t>
  </si>
  <si>
    <t>Alojamentos Familiares de Residência Habitual (N.º) por Localização Geográfica (à data dos Censos 2011) e Existência de Água Canalizada</t>
  </si>
  <si>
    <t>Alojamentos Clássicos Arrendados Ocupados como Residencia Habitual Segundo Escalão da Renda - 2001</t>
  </si>
  <si>
    <t>Distribuição Percentual  Segundo o Tipo de Contrato - 2011</t>
  </si>
  <si>
    <t>Alojamentos Segundo o Tipo e Forma de Ocupação</t>
  </si>
  <si>
    <t>Para Venda</t>
  </si>
  <si>
    <t>Para Aluguer</t>
  </si>
  <si>
    <t>Para Demolir</t>
  </si>
  <si>
    <t>Alojamentos Familiares (N.º) por Localização Geográfica e Forma de Ocupação (1991 -2001-2011)</t>
  </si>
  <si>
    <t>Nº Alojamentos Familiares Clássicos de Residência Habitual, Arrendados ou Subarrendados, Segundo a Entidade Proprietária - Distribuição Percentual - 2011</t>
  </si>
  <si>
    <t>Alojamentos Familiares Clássicos de Residência Habitual, Arrendados ou Subarrendados, Segundo a Dimensão da Família Clássica Principal - Distribuição Percentual - 2011</t>
  </si>
  <si>
    <t>Alojamentos Familiares Clássicos de Residência Habitual, Arrendados ou Subarrendados, Segundo o Escalão do Valor de Renda - Distribuição Percentual -2011</t>
  </si>
  <si>
    <t>Aloj. Ocupados</t>
  </si>
  <si>
    <t>Ocupação (%)</t>
  </si>
  <si>
    <t>Tipo de Ocupação (%)</t>
  </si>
  <si>
    <t>Distribuição de Alojamentos Vagos (%)</t>
  </si>
  <si>
    <t>Alojamentos Segundo o Tipo e Forma de Ocupação - Variação % 2001-2011</t>
  </si>
  <si>
    <t>Total de Alojamento</t>
  </si>
  <si>
    <t>Aloj. Vagos</t>
  </si>
  <si>
    <t>Alojamentos Segundo o Tipo e Forma de Ocupação 2001 (%)</t>
  </si>
  <si>
    <t>Alojamentos Segundo o Tipo e Forma de Ocupação 2011 (%)</t>
  </si>
  <si>
    <t>Entidade Proprietária - 2001</t>
  </si>
  <si>
    <t>Entidade Proprietária (%) - 2001</t>
  </si>
  <si>
    <t>Para Arrendar</t>
  </si>
  <si>
    <t>36371</t>
  </si>
  <si>
    <t>17206</t>
  </si>
  <si>
    <t>13433</t>
  </si>
  <si>
    <t>12059</t>
  </si>
  <si>
    <t>11976</t>
  </si>
  <si>
    <t>21306</t>
  </si>
  <si>
    <t>10624</t>
  </si>
  <si>
    <t>10443</t>
  </si>
  <si>
    <t>Outra Situação</t>
  </si>
  <si>
    <t>Alojamentos Clássicos Arrendados e Subarrendados Segundo Escalão da Renda - 2001</t>
  </si>
  <si>
    <t>3476</t>
  </si>
  <si>
    <t>657</t>
  </si>
  <si>
    <t>588</t>
  </si>
  <si>
    <t>378</t>
  </si>
  <si>
    <t>880</t>
  </si>
  <si>
    <t>325</t>
  </si>
  <si>
    <t>134</t>
  </si>
  <si>
    <t>110</t>
  </si>
  <si>
    <t>78</t>
  </si>
  <si>
    <t>71</t>
  </si>
  <si>
    <t>115</t>
  </si>
  <si>
    <t>86</t>
  </si>
  <si>
    <t>54</t>
  </si>
  <si>
    <t>3469</t>
  </si>
  <si>
    <t>473</t>
  </si>
  <si>
    <t>365</t>
  </si>
  <si>
    <t>965</t>
  </si>
  <si>
    <t>503</t>
  </si>
  <si>
    <t>170</t>
  </si>
  <si>
    <t>132</t>
  </si>
  <si>
    <t>84</t>
  </si>
  <si>
    <t>74</t>
  </si>
  <si>
    <t>127</t>
  </si>
  <si>
    <t>120</t>
  </si>
  <si>
    <t>131</t>
  </si>
  <si>
    <t>1703</t>
  </si>
  <si>
    <t>117</t>
  </si>
  <si>
    <t>173</t>
  </si>
  <si>
    <t>143</t>
  </si>
  <si>
    <t>456</t>
  </si>
  <si>
    <t>292</t>
  </si>
  <si>
    <t>119</t>
  </si>
  <si>
    <t>63</t>
  </si>
  <si>
    <t>34</t>
  </si>
  <si>
    <t>42</t>
  </si>
  <si>
    <t>58</t>
  </si>
  <si>
    <t>69</t>
  </si>
  <si>
    <t>137</t>
  </si>
  <si>
    <t>2090</t>
  </si>
  <si>
    <t>59</t>
  </si>
  <si>
    <t>81</t>
  </si>
  <si>
    <t>171</t>
  </si>
  <si>
    <t>583</t>
  </si>
  <si>
    <t>483</t>
  </si>
  <si>
    <t>216</t>
  </si>
  <si>
    <t>55</t>
  </si>
  <si>
    <t>32</t>
  </si>
  <si>
    <t>80</t>
  </si>
  <si>
    <t>189</t>
  </si>
  <si>
    <t>1597</t>
  </si>
  <si>
    <t>511</t>
  </si>
  <si>
    <t>165</t>
  </si>
  <si>
    <t>147</t>
  </si>
  <si>
    <t>270</t>
  </si>
  <si>
    <t>122</t>
  </si>
  <si>
    <t>57</t>
  </si>
  <si>
    <t>47</t>
  </si>
  <si>
    <t>70</t>
  </si>
  <si>
    <t>52</t>
  </si>
  <si>
    <t>89</t>
  </si>
  <si>
    <t>36</t>
  </si>
  <si>
    <t>31</t>
  </si>
  <si>
    <t>2364</t>
  </si>
  <si>
    <t>174</t>
  </si>
  <si>
    <t>218</t>
  </si>
  <si>
    <t>198</t>
  </si>
  <si>
    <t>498</t>
  </si>
  <si>
    <t>480</t>
  </si>
  <si>
    <t>194</t>
  </si>
  <si>
    <t>93</t>
  </si>
  <si>
    <t>65</t>
  </si>
  <si>
    <t>77</t>
  </si>
  <si>
    <t>101</t>
  </si>
  <si>
    <t>123</t>
  </si>
  <si>
    <t>3397</t>
  </si>
  <si>
    <t>651</t>
  </si>
  <si>
    <t>414</t>
  </si>
  <si>
    <t>349</t>
  </si>
  <si>
    <t>793</t>
  </si>
  <si>
    <t>410</t>
  </si>
  <si>
    <t>151</t>
  </si>
  <si>
    <t>91</t>
  </si>
  <si>
    <t>5922</t>
  </si>
  <si>
    <t>628</t>
  </si>
  <si>
    <t>512</t>
  </si>
  <si>
    <t>1710</t>
  </si>
  <si>
    <t>1089</t>
  </si>
  <si>
    <t>331</t>
  </si>
  <si>
    <t>159</t>
  </si>
  <si>
    <t>226</t>
  </si>
  <si>
    <t>247</t>
  </si>
  <si>
    <t>302</t>
  </si>
  <si>
    <t>1532</t>
  </si>
  <si>
    <t>121</t>
  </si>
  <si>
    <t>76</t>
  </si>
  <si>
    <t>88</t>
  </si>
  <si>
    <t>258</t>
  </si>
  <si>
    <t>581</t>
  </si>
  <si>
    <t>129</t>
  </si>
  <si>
    <t>50</t>
  </si>
  <si>
    <t>26</t>
  </si>
  <si>
    <t>29</t>
  </si>
  <si>
    <t>33</t>
  </si>
  <si>
    <t>109</t>
  </si>
  <si>
    <t>3401</t>
  </si>
  <si>
    <t>573</t>
  </si>
  <si>
    <t>346</t>
  </si>
  <si>
    <t>334</t>
  </si>
  <si>
    <t>620</t>
  </si>
  <si>
    <t>453</t>
  </si>
  <si>
    <t>294</t>
  </si>
  <si>
    <t>130</t>
  </si>
  <si>
    <t>113</t>
  </si>
  <si>
    <t>2875</t>
  </si>
  <si>
    <t>884</t>
  </si>
  <si>
    <t>384</t>
  </si>
  <si>
    <t>263</t>
  </si>
  <si>
    <t>527</t>
  </si>
  <si>
    <t>373</t>
  </si>
  <si>
    <t>166</t>
  </si>
  <si>
    <t>106</t>
  </si>
  <si>
    <t>45</t>
  </si>
  <si>
    <t>20</t>
  </si>
  <si>
    <t>19</t>
  </si>
  <si>
    <t>56</t>
  </si>
  <si>
    <t>231</t>
  </si>
  <si>
    <t>49</t>
  </si>
  <si>
    <t>28</t>
  </si>
  <si>
    <t>27</t>
  </si>
  <si>
    <t>15</t>
  </si>
  <si>
    <t>10</t>
  </si>
  <si>
    <t>3</t>
  </si>
  <si>
    <t>6</t>
  </si>
  <si>
    <t>1971</t>
  </si>
  <si>
    <t>514</t>
  </si>
  <si>
    <t>304</t>
  </si>
  <si>
    <t>176</t>
  </si>
  <si>
    <t>267</t>
  </si>
  <si>
    <t>213</t>
  </si>
  <si>
    <t>103</t>
  </si>
  <si>
    <t>90</t>
  </si>
  <si>
    <t>66</t>
  </si>
  <si>
    <t>8</t>
  </si>
  <si>
    <t>1029</t>
  </si>
  <si>
    <t>185</t>
  </si>
  <si>
    <t>240</t>
  </si>
  <si>
    <t>97</t>
  </si>
  <si>
    <t>35</t>
  </si>
  <si>
    <t>21</t>
  </si>
  <si>
    <t>40</t>
  </si>
  <si>
    <t>30</t>
  </si>
  <si>
    <t>926</t>
  </si>
  <si>
    <t>164</t>
  </si>
  <si>
    <t>60</t>
  </si>
  <si>
    <t>44</t>
  </si>
  <si>
    <t>1968</t>
  </si>
  <si>
    <t>324</t>
  </si>
  <si>
    <t>207</t>
  </si>
  <si>
    <t>449</t>
  </si>
  <si>
    <t>79</t>
  </si>
  <si>
    <t>39</t>
  </si>
  <si>
    <t>72</t>
  </si>
  <si>
    <t>1957</t>
  </si>
  <si>
    <t>181</t>
  </si>
  <si>
    <t>190</t>
  </si>
  <si>
    <t>362</t>
  </si>
  <si>
    <t>381</t>
  </si>
  <si>
    <t>184</t>
  </si>
  <si>
    <t>83</t>
  </si>
  <si>
    <t>41</t>
  </si>
  <si>
    <t>221</t>
  </si>
  <si>
    <t>3196</t>
  </si>
  <si>
    <t>762</t>
  </si>
  <si>
    <t>175</t>
  </si>
  <si>
    <t>545</t>
  </si>
  <si>
    <t>435</t>
  </si>
  <si>
    <t>269</t>
  </si>
  <si>
    <t>85</t>
  </si>
  <si>
    <t>413</t>
  </si>
  <si>
    <t>126</t>
  </si>
  <si>
    <t>16</t>
  </si>
  <si>
    <t>13</t>
  </si>
  <si>
    <t>12</t>
  </si>
  <si>
    <t>22</t>
  </si>
  <si>
    <t>11</t>
  </si>
  <si>
    <t>5</t>
  </si>
  <si>
    <t>4</t>
  </si>
  <si>
    <t>14</t>
  </si>
  <si>
    <t>2</t>
  </si>
  <si>
    <t>7</t>
  </si>
  <si>
    <t>8762</t>
  </si>
  <si>
    <t>2698</t>
  </si>
  <si>
    <t>1249</t>
  </si>
  <si>
    <t>895</t>
  </si>
  <si>
    <t>1549</t>
  </si>
  <si>
    <t>1094</t>
  </si>
  <si>
    <t>574</t>
  </si>
  <si>
    <t>314</t>
  </si>
  <si>
    <t>148</t>
  </si>
  <si>
    <t>82</t>
  </si>
  <si>
    <t>1441</t>
  </si>
  <si>
    <t>195</t>
  </si>
  <si>
    <t>260</t>
  </si>
  <si>
    <t>108</t>
  </si>
  <si>
    <t>61</t>
  </si>
  <si>
    <t>2933</t>
  </si>
  <si>
    <t>153</t>
  </si>
  <si>
    <t>186</t>
  </si>
  <si>
    <t>678</t>
  </si>
  <si>
    <t>596</t>
  </si>
  <si>
    <t>291</t>
  </si>
  <si>
    <t>167</t>
  </si>
  <si>
    <t>105</t>
  </si>
  <si>
    <t>319</t>
  </si>
  <si>
    <t>1784</t>
  </si>
  <si>
    <t>230</t>
  </si>
  <si>
    <t>187</t>
  </si>
  <si>
    <t>155</t>
  </si>
  <si>
    <t>301</t>
  </si>
  <si>
    <t>242</t>
  </si>
  <si>
    <t>118</t>
  </si>
  <si>
    <t>116</t>
  </si>
  <si>
    <t>3099</t>
  </si>
  <si>
    <t>328</t>
  </si>
  <si>
    <t>525</t>
  </si>
  <si>
    <t>98</t>
  </si>
  <si>
    <t>62</t>
  </si>
  <si>
    <t>1878</t>
  </si>
  <si>
    <t>348</t>
  </si>
  <si>
    <t>220</t>
  </si>
  <si>
    <t>178</t>
  </si>
  <si>
    <t>370</t>
  </si>
  <si>
    <t>262</t>
  </si>
  <si>
    <t>38</t>
  </si>
  <si>
    <t>51</t>
  </si>
  <si>
    <t>104</t>
  </si>
  <si>
    <t>244</t>
  </si>
  <si>
    <t>9</t>
  </si>
  <si>
    <t>1292</t>
  </si>
  <si>
    <t>211</t>
  </si>
  <si>
    <t>156</t>
  </si>
  <si>
    <t>75</t>
  </si>
  <si>
    <t>53</t>
  </si>
  <si>
    <t>1498</t>
  </si>
  <si>
    <t>140</t>
  </si>
  <si>
    <t>162</t>
  </si>
  <si>
    <t>416</t>
  </si>
  <si>
    <t>169</t>
  </si>
  <si>
    <t>67</t>
  </si>
  <si>
    <t>46</t>
  </si>
  <si>
    <t>43</t>
  </si>
  <si>
    <t>1810</t>
  </si>
  <si>
    <t>209</t>
  </si>
  <si>
    <t>158</t>
  </si>
  <si>
    <t>135</t>
  </si>
  <si>
    <t>339</t>
  </si>
  <si>
    <t>329</t>
  </si>
  <si>
    <t>141</t>
  </si>
  <si>
    <t>1725</t>
  </si>
  <si>
    <t>279</t>
  </si>
  <si>
    <t>491</t>
  </si>
  <si>
    <t>200</t>
  </si>
  <si>
    <t>48</t>
  </si>
  <si>
    <t>37</t>
  </si>
  <si>
    <t>4361</t>
  </si>
  <si>
    <t>1064</t>
  </si>
  <si>
    <t>637</t>
  </si>
  <si>
    <t>444</t>
  </si>
  <si>
    <t>821</t>
  </si>
  <si>
    <t>530</t>
  </si>
  <si>
    <t>308</t>
  </si>
  <si>
    <t>17</t>
  </si>
  <si>
    <t>4383</t>
  </si>
  <si>
    <t>623</t>
  </si>
  <si>
    <t>376</t>
  </si>
  <si>
    <t>913</t>
  </si>
  <si>
    <t>846</t>
  </si>
  <si>
    <t>192</t>
  </si>
  <si>
    <t>758</t>
  </si>
  <si>
    <t>96</t>
  </si>
  <si>
    <t>1183</t>
  </si>
  <si>
    <t>212</t>
  </si>
  <si>
    <t>609</t>
  </si>
  <si>
    <t>4434</t>
  </si>
  <si>
    <t>246</t>
  </si>
  <si>
    <t>288</t>
  </si>
  <si>
    <t>320</t>
  </si>
  <si>
    <t>1401</t>
  </si>
  <si>
    <t>770</t>
  </si>
  <si>
    <t>107</t>
  </si>
  <si>
    <t>222</t>
  </si>
  <si>
    <t>613</t>
  </si>
  <si>
    <t>138</t>
  </si>
  <si>
    <t>3557</t>
  </si>
  <si>
    <t>361</t>
  </si>
  <si>
    <t>326</t>
  </si>
  <si>
    <t>994</t>
  </si>
  <si>
    <t>626</t>
  </si>
  <si>
    <t>114</t>
  </si>
  <si>
    <t>124</t>
  </si>
  <si>
    <t>2481</t>
  </si>
  <si>
    <t>149</t>
  </si>
  <si>
    <t>685</t>
  </si>
  <si>
    <t>554</t>
  </si>
  <si>
    <t>150</t>
  </si>
  <si>
    <t>2507</t>
  </si>
  <si>
    <t>422</t>
  </si>
  <si>
    <t>729</t>
  </si>
  <si>
    <t>374</t>
  </si>
  <si>
    <t>125</t>
  </si>
  <si>
    <t>283</t>
  </si>
  <si>
    <t>4253</t>
  </si>
  <si>
    <t>237</t>
  </si>
  <si>
    <t>268</t>
  </si>
  <si>
    <t>803</t>
  </si>
  <si>
    <t>937</t>
  </si>
  <si>
    <t>494</t>
  </si>
  <si>
    <t>128</t>
  </si>
  <si>
    <t>204</t>
  </si>
  <si>
    <t>379</t>
  </si>
  <si>
    <t>1006</t>
  </si>
  <si>
    <t>100</t>
  </si>
  <si>
    <t>95</t>
  </si>
  <si>
    <t>1461</t>
  </si>
  <si>
    <t>652</t>
  </si>
  <si>
    <t>25</t>
  </si>
  <si>
    <t>336</t>
  </si>
  <si>
    <t>1075</t>
  </si>
  <si>
    <t>139</t>
  </si>
  <si>
    <t>197</t>
  </si>
  <si>
    <t>1187</t>
  </si>
  <si>
    <t>273</t>
  </si>
  <si>
    <t>191</t>
  </si>
  <si>
    <t>94</t>
  </si>
  <si>
    <t>144</t>
  </si>
  <si>
    <t>1352</t>
  </si>
  <si>
    <t>271</t>
  </si>
  <si>
    <t>145</t>
  </si>
  <si>
    <t>102</t>
  </si>
  <si>
    <t>876</t>
  </si>
  <si>
    <t>24</t>
  </si>
  <si>
    <t>3688</t>
  </si>
  <si>
    <t>3658</t>
  </si>
  <si>
    <t>2323</t>
  </si>
  <si>
    <t>1654</t>
  </si>
  <si>
    <t>2517</t>
  </si>
  <si>
    <t>3528</t>
  </si>
  <si>
    <t>6556</t>
  </si>
  <si>
    <t>1757</t>
  </si>
  <si>
    <t>3582</t>
  </si>
  <si>
    <t>3082</t>
  </si>
  <si>
    <t>235</t>
  </si>
  <si>
    <t>1992</t>
  </si>
  <si>
    <t>1120</t>
  </si>
  <si>
    <t>958</t>
  </si>
  <si>
    <t>2017</t>
  </si>
  <si>
    <t>2124</t>
  </si>
  <si>
    <t>3700</t>
  </si>
  <si>
    <t>136</t>
  </si>
  <si>
    <t>8911</t>
  </si>
  <si>
    <t>1500</t>
  </si>
  <si>
    <t>3318</t>
  </si>
  <si>
    <t>1846</t>
  </si>
  <si>
    <t>3266</t>
  </si>
  <si>
    <t>1986</t>
  </si>
  <si>
    <t>256</t>
  </si>
  <si>
    <t>1341</t>
  </si>
  <si>
    <t>1557</t>
  </si>
  <si>
    <t>1941</t>
  </si>
  <si>
    <t>1896</t>
  </si>
  <si>
    <t>4732</t>
  </si>
  <si>
    <t>316</t>
  </si>
  <si>
    <t>4647</t>
  </si>
  <si>
    <t>774</t>
  </si>
  <si>
    <t>1237</t>
  </si>
  <si>
    <t>622</t>
  </si>
  <si>
    <t>5097</t>
  </si>
  <si>
    <t>800</t>
  </si>
  <si>
    <t>3727</t>
  </si>
  <si>
    <t>2784</t>
  </si>
  <si>
    <t>2793</t>
  </si>
  <si>
    <t>4600</t>
  </si>
  <si>
    <t>1050</t>
  </si>
  <si>
    <t>1596</t>
  </si>
  <si>
    <t>664</t>
  </si>
  <si>
    <t>351</t>
  </si>
  <si>
    <t>1112</t>
  </si>
  <si>
    <t>1355</t>
  </si>
  <si>
    <t>1399</t>
  </si>
  <si>
    <t>391</t>
  </si>
  <si>
    <t>883</t>
  </si>
  <si>
    <t>421</t>
  </si>
  <si>
    <t>193</t>
  </si>
  <si>
    <t>377</t>
  </si>
  <si>
    <t>417</t>
  </si>
  <si>
    <t>570</t>
  </si>
  <si>
    <t>497</t>
  </si>
  <si>
    <t>254</t>
  </si>
  <si>
    <t>280</t>
  </si>
  <si>
    <t>442</t>
  </si>
  <si>
    <t>172</t>
  </si>
  <si>
    <t>360</t>
  </si>
  <si>
    <t>445</t>
  </si>
  <si>
    <t>255</t>
  </si>
  <si>
    <t>266</t>
  </si>
  <si>
    <t>670</t>
  </si>
  <si>
    <t>577</t>
  </si>
  <si>
    <t>392</t>
  </si>
  <si>
    <t>281</t>
  </si>
  <si>
    <t>282</t>
  </si>
  <si>
    <t>650</t>
  </si>
  <si>
    <t>253</t>
  </si>
  <si>
    <t>202</t>
  </si>
  <si>
    <t>2760</t>
  </si>
  <si>
    <t>2761</t>
  </si>
  <si>
    <t>1182</t>
  </si>
  <si>
    <t>1745</t>
  </si>
  <si>
    <t>1246</t>
  </si>
  <si>
    <t>1903</t>
  </si>
  <si>
    <t>2179</t>
  </si>
  <si>
    <t>3980</t>
  </si>
  <si>
    <t>1156</t>
  </si>
  <si>
    <t>2655</t>
  </si>
  <si>
    <t>654</t>
  </si>
  <si>
    <t>738</t>
  </si>
  <si>
    <t>1562</t>
  </si>
  <si>
    <t>1598</t>
  </si>
  <si>
    <t>1629</t>
  </si>
  <si>
    <t>2252</t>
  </si>
  <si>
    <t>1116</t>
  </si>
  <si>
    <t>2463</t>
  </si>
  <si>
    <t>1358</t>
  </si>
  <si>
    <t>2452</t>
  </si>
  <si>
    <t>1554</t>
  </si>
  <si>
    <t>179</t>
  </si>
  <si>
    <t>1033</t>
  </si>
  <si>
    <t>1217</t>
  </si>
  <si>
    <t>1457</t>
  </si>
  <si>
    <t>1507</t>
  </si>
  <si>
    <t>264</t>
  </si>
  <si>
    <t>3526</t>
  </si>
  <si>
    <t>438</t>
  </si>
  <si>
    <t>3420</t>
  </si>
  <si>
    <t>447</t>
  </si>
  <si>
    <t>2719</t>
  </si>
  <si>
    <t>2041</t>
  </si>
  <si>
    <t>2165</t>
  </si>
  <si>
    <t>3471</t>
  </si>
  <si>
    <t>829</t>
  </si>
  <si>
    <t>1172</t>
  </si>
  <si>
    <t>532</t>
  </si>
  <si>
    <t>275</t>
  </si>
  <si>
    <t>845</t>
  </si>
  <si>
    <t>1034</t>
  </si>
  <si>
    <t>1074</t>
  </si>
  <si>
    <t>310</t>
  </si>
  <si>
    <t>707</t>
  </si>
  <si>
    <t>345</t>
  </si>
  <si>
    <t>245</t>
  </si>
  <si>
    <t>720</t>
  </si>
  <si>
    <t>1269</t>
  </si>
  <si>
    <t>249</t>
  </si>
  <si>
    <t>2318</t>
  </si>
  <si>
    <t>1079</t>
  </si>
  <si>
    <t>1037</t>
  </si>
  <si>
    <t>6220</t>
  </si>
  <si>
    <t>2578</t>
  </si>
  <si>
    <t>23</t>
  </si>
  <si>
    <t>364</t>
  </si>
  <si>
    <t>380</t>
  </si>
  <si>
    <t>18</t>
  </si>
  <si>
    <t>73</t>
  </si>
  <si>
    <t>1</t>
  </si>
  <si>
    <t>233</t>
  </si>
  <si>
    <t>634</t>
  </si>
  <si>
    <t>225</t>
  </si>
  <si>
    <t>504</t>
  </si>
  <si>
    <t>385</t>
  </si>
  <si>
    <t>371</t>
  </si>
  <si>
    <t>663</t>
  </si>
  <si>
    <t>303</t>
  </si>
  <si>
    <t>286</t>
  </si>
  <si>
    <t>347</t>
  </si>
  <si>
    <t>168</t>
  </si>
  <si>
    <t>Total de Alojamentos - 1981-2011</t>
  </si>
  <si>
    <t>Instituto Nacional de Estatística, Censos</t>
  </si>
  <si>
    <t>Q. 5</t>
  </si>
  <si>
    <t>Q. 8</t>
  </si>
  <si>
    <t>Q. 9</t>
  </si>
  <si>
    <t>Q. 10</t>
  </si>
  <si>
    <t>Q. 11</t>
  </si>
  <si>
    <t>Q.12</t>
  </si>
  <si>
    <t>Q.13</t>
  </si>
  <si>
    <t>Q.14</t>
  </si>
  <si>
    <t>Q.15</t>
  </si>
  <si>
    <t>Alojamentos Familiares Clássicos de Residência Habitual Arrendados, Segundo a Época do Contrato (%)  - 2001</t>
  </si>
  <si>
    <t>Q.16</t>
  </si>
  <si>
    <t>Q.17</t>
  </si>
  <si>
    <t>Q.18</t>
  </si>
  <si>
    <t>Alojamentos Familiares Clássicos de Residência Habitual Arrendados, Segundo a Época do Contrato (%) - 2011</t>
  </si>
  <si>
    <t>Q.19</t>
  </si>
  <si>
    <t>Q.20</t>
  </si>
  <si>
    <t>Alojamentos Familiares Clássicos de Residência Habitual, Arrendados ou Subarrendados, Segundo o Tipo de Contrato (%) - 2011</t>
  </si>
  <si>
    <t>Q.21</t>
  </si>
  <si>
    <t>Alojamentos Clássicos de Residência Habitual, Não Ocupados pelo Proprietário, Segundo o Tipo de Contrato (%) - 2001</t>
  </si>
  <si>
    <t>Q.22</t>
  </si>
  <si>
    <t>Q.23</t>
  </si>
  <si>
    <t>Q.24</t>
  </si>
  <si>
    <t xml:space="preserve"> Época do Contrato (%) - 2001</t>
  </si>
  <si>
    <t>Q.25</t>
  </si>
  <si>
    <t>Q.26</t>
  </si>
  <si>
    <t>Q.27</t>
  </si>
  <si>
    <t>Q.28</t>
  </si>
  <si>
    <t>Q.29</t>
  </si>
  <si>
    <t>Q.30</t>
  </si>
  <si>
    <t>Q.31</t>
  </si>
  <si>
    <t>Q.32</t>
  </si>
  <si>
    <t>Q.33</t>
  </si>
  <si>
    <t>Q.11</t>
  </si>
  <si>
    <t>Q.34</t>
  </si>
  <si>
    <t>Nº de Edifícios e Tipo de Utilização 1981-2011</t>
  </si>
  <si>
    <t>Nº de Edifícios e Tipo de Utilização por Freguesia do Concelho de Lisboa 1981-2011</t>
  </si>
  <si>
    <t>Nº Alojamentos Familiares Clássicos de Residência Habitual, Arrendados ou Subarrendados, Segundo a Entidade Proprietária - Distribuição Percentual – 2011</t>
  </si>
  <si>
    <t>Alojamentos Familiares Clássicos de Residência Habitual, Arrendados ou Subarrendados, Segundo a Dimensão da Família Clássica Principal – 2011</t>
  </si>
  <si>
    <t>Alojamentos Familiares Clássicos de Residência Habitual, Arrendados ou Subarrendados, Segundo a Dimensão da Família Clássica Principal - Distribuição Percentual – 2011</t>
  </si>
  <si>
    <t>Alojamentos Familiares Clássicos de Residência Habitual, Arrendados ou Subarrendados, Segundo o Escalão do Valor de Renda – 2011</t>
  </si>
  <si>
    <t>Alojamentos Clássicos Arrendados Ocupados como Residencia Habitual Segundo Escalão da Renda – 2001</t>
  </si>
  <si>
    <t>Alojamentos Familiares Clássicos de Residência Habitual Arrendados, Segundo a Época do Contrato – 2011</t>
  </si>
  <si>
    <t>Alojamentos Familiares Clássicos de Residência Habitual Arrendados, Segundo a Época do Contrato (%) – 2011</t>
  </si>
  <si>
    <t>Alojamentos Familiares Clássicos de Residência Habitual, Arrendados ou Subarrendados, Segundo o Tipo de Contrato – 2011</t>
  </si>
  <si>
    <t>Alojamentos Familiares Clássicos de Residência Habitual, Arrendados ou Subarrendados, Segundo o Tipo de Contrato (%) – 2011</t>
  </si>
  <si>
    <t>Alojamentos Clássicos de Residência Habitual, Não Ocupados pelo Proprietário, Segundo o Tipo de Contrato – 2001</t>
  </si>
  <si>
    <t>Época do Contrato – 2001</t>
  </si>
  <si>
    <t>Época do Contrato (%) – 2001</t>
  </si>
  <si>
    <t>Entidade Proprietária – 2001</t>
  </si>
  <si>
    <t>Entidade Proprietária (%) – 2001</t>
  </si>
  <si>
    <t>Alojamentos Clássicos Arrendados Ocupados como Residencia Habitual Segundo Escalão da Renda  (%)  - 2001</t>
  </si>
  <si>
    <t>Alojamentos Familiares Clássicos de Residência Habitual Arrendados, Segundo a Escalão da Renda (%)  - 2001</t>
  </si>
  <si>
    <t>Alojamentos Clássicos de Residência Habitual, Não Ocupados pelo Proprietário, Segundo o Tipo de Contrato por Freguesia – 2001</t>
  </si>
  <si>
    <t>Conceitos</t>
  </si>
  <si>
    <t>Alojamento</t>
  </si>
  <si>
    <t>Local distinto e independente que, pelo modo como foi construído, reconstruído, ampliado ou transformado, se destina a habitação, na condição de, no momento de referência não estar a ser utilizado totalmente para outros fins. Por distinto e independente pretende-se significar o seguinte: Distinto - significa que é cercado por paredes de tipo clássico ou de outro tipo, que é coberto e permite que um indivíduo ou grupo de indivíduos possa dormir, preparar refeições e abrigar-se das intempéries, separados de outros membros da colectividade. Independente - significa que os seus ocupantes não têm que atravessar outras unidades de alojamento para entrar ou sair da unidade de alojamento onde habitam.</t>
  </si>
  <si>
    <t>Local distinto e independente que pelo modo como foi construído, reconstruído, ampliado ou transformado, se destina a alojar, normalmente, apenas uma família na condição de no momento de referência não estar a ser utilizado totalmente para outros fins. Os alojamentos familiares podem ser de dois tipos: alojamento familiar clássico e alojamento familiar não clássico.</t>
  </si>
  <si>
    <t>Alojamento Familiar Clássico</t>
  </si>
  <si>
    <t>Local distinto e independente, constituído por uma divisão ou conjunto de divisões e seus anexos, num edifício de carácter permanente, ou numa parte distinta do edifício (do ponto de vista estrutural), que considerando a maneira como foi construído, reconstruído, ampliado ou transformado se destina a servir de habitação, normalmente, apenas de uma família/agregado doméstico privado. Deve ter uma entrada independente que dê acesso (quer directamente, quer através de um jardim ou um terreno) a uma via ou a uma passagem comum no interior do edifício (escada, corredor ou galeria, etc.). As divisões isoladas, manifestamente construídas, ampliadas ou transformadas para fazer parte do alojamento familiar clássico/fogo são consideradas como parte integrante do mesmo</t>
  </si>
  <si>
    <t>Alojamento Familiar Não Clássico</t>
  </si>
  <si>
    <t>Alojamento que não satisfaz inteiramente as condições do alojamento familiar clássico pelo tipo e precariedade da construção, porque é móvel, improvisado e não foi construído para habitação, mas funciona como residência habitual de pelo menos uma família no momento de referência. Incluem-se a barraca, o alojamento móvel, a casa rudimentar de madeira e o alojamento improvisado, entre outros não destinados à habitação</t>
  </si>
  <si>
    <t>Alojamento que se destina a albergar um grupo numeroso de pessoas ou mais do que uma família, e que no momento de referência está em funcionamento, ocupado ou não por uma ou mais pessoas independentemente de serem residentes ou apenas presentes. Como alojamento coletivo entende-se os estabelecimentos hoteleiros e similares e os alojamentos de convivência.</t>
  </si>
  <si>
    <t>Alojamento Familiar de Residência Habitual</t>
  </si>
  <si>
    <t>Alojamento familiar ocupado que constitui a residência habitual ou principal de pelo menos uma família.</t>
  </si>
  <si>
    <t>Alojamento Familiar de Residência Secundária</t>
  </si>
  <si>
    <t>Alojamento familiar ocupado que é apenas utilizado periodicamente e no qual ninguém tem residência habitual.</t>
  </si>
  <si>
    <t>Alojamento Familiar Vago</t>
  </si>
  <si>
    <t>Alojamento que, no momento de referência se encontra disponível no mercado da habitação. Poder-se-ão considerar as seguintes situações: para venda, aluguer, demolição, em estado de deterioração e outros motivos</t>
  </si>
  <si>
    <t>Alojamento Familiar Ocupado com Habitação</t>
  </si>
  <si>
    <t>Alojamento que, no momento de referência não está disponível no mercado de habitação. Poder-se-ão considerar as seguintes formas de ocupação: como residência habitual, para uso sazonal e "com ocupante ausente".</t>
  </si>
  <si>
    <t>Índice de Envelhecimento dos Edifícios (2001)</t>
  </si>
  <si>
    <t>Índice de Envelhecimento dos Edifícios (2011)</t>
  </si>
  <si>
    <t>Edifícios construídos até 1945/ Edifícios construídos após 1991*100</t>
  </si>
  <si>
    <t>Edifícios construídos até 1960/ Edifícios construídos após 2001*100</t>
  </si>
  <si>
    <t>Edifício</t>
  </si>
  <si>
    <t xml:space="preserve">Construção independente, coberta, limitada por paredes exteriores ou paredes meias que vão das fundações à cobertura, destinada a servir de habitação (com um ou mais alojamentos/fogos) ou outros fins. </t>
  </si>
  <si>
    <t>Época de Construção do Edifício</t>
  </si>
  <si>
    <t>Considera-se como tal o período de construção do edifício propriamente dito, ou o período de construção da parte principal do edifício, quando diferentes partes de um edifício correspondem a épocas distintas ou o período de reconstrução para os edifícios que sofreram transformação completa.</t>
  </si>
  <si>
    <t>Renda (alojamento)</t>
  </si>
  <si>
    <t xml:space="preserve"> 
Montante despendido mensalmente, com carácter regular, pela ocupação de um alojamento em regime de arrendamento. </t>
  </si>
  <si>
    <t>Bairro Social</t>
  </si>
  <si>
    <t xml:space="preserve">Conjunto de edifícios ou fogos de habitação social, localizados em situação de vizinhança, cuja construção foi programada conjuntamente, podendo ter sido desenvolvida ou não por fases.
</t>
  </si>
  <si>
    <t>Contrato de arrendamento mediante o qual o valor da renda é reduzido face à necessidade de apoio social ao agregado/família. aplica-se a arrendamentos de habitações construídas ou promovidas pelo Estado, pela Administração Local e Regional, pelos Institutos Públicos e IPSS. Estado, pela Administração Local e Regional, pelos Institutos Públicos e IPSS.</t>
  </si>
  <si>
    <t>Contrato de arrendamento que cessa por denúncia de uma das partes nos termos legais.</t>
  </si>
  <si>
    <t xml:space="preserve">Contrato de arrendamento de duração limitada cujo prazo não pode ser inferior a 5 nem superior a 30 anos ou é fixado em função de uma utilização ou de um fim especial. o contrato a 5 anos renova-se automaticamente no seu termo e por períodos mínimos sucessivos de três anos, se outros não estiverem contratualmente previstos. Qualquer das partes pode opor-se à renovação.
</t>
  </si>
  <si>
    <t>Edifício em Ruínas</t>
  </si>
  <si>
    <t>Edifício em deficiente estado de conservação e que, por essa razão, se encontra incapaz de desempenhar a sua função principal.</t>
  </si>
  <si>
    <t>Edifício Exclusivamente Não Residencial</t>
  </si>
  <si>
    <t>Edifício cuja totalidade da área está destinada a fins não habitacionais</t>
  </si>
  <si>
    <t>Edidício Exclusivamente Residencial</t>
  </si>
  <si>
    <t>Edifício cuja área está afeta na totalidade à habitação e a usos complementares, como estacionamento, arrecadação ou usos sociais.</t>
  </si>
  <si>
    <t>Edifíco Principalmente Não Residencial</t>
  </si>
  <si>
    <t>Edifício cuja área está afeta na sua maior parte a fins não habitacionais</t>
  </si>
  <si>
    <t>Edifíco Principalmente Residencial</t>
  </si>
  <si>
    <t xml:space="preserve">Edifício cuja área está afeta na sua maior parte (50 a 99%) à habitação e a usos complementares, como estacionamento, arrecadação ou usos sociais.
</t>
  </si>
  <si>
    <t>Arrendamento</t>
  </si>
  <si>
    <t>Modalidade do contrato de locação. Diz-se contrato de arrendamento a locação de coisa imóvel, isto é o contrato pelo qual alguém se obriga a proporcionar a outrém o gozo temporário de coisa imóvel mediante retribuição (renda). O arrendamento pode ser rural, urbano ou misto, consoante a natureza rural ou urbana do prédio e o fim a que se destina.</t>
  </si>
  <si>
    <t>Época do Contrato de Arrendamento</t>
  </si>
  <si>
    <t>Época do Contrato de Arrendamento (censos 2001)</t>
  </si>
  <si>
    <t>Época do Contrato de Arrendamento (censos 2011)</t>
  </si>
  <si>
    <r>
      <rPr>
        <b/>
        <sz val="9"/>
        <color theme="1"/>
        <rFont val="Arial"/>
        <family val="2"/>
      </rPr>
      <t xml:space="preserve">1- </t>
    </r>
    <r>
      <rPr>
        <sz val="9"/>
        <color theme="1"/>
        <rFont val="Arial"/>
        <family val="2"/>
      </rPr>
      <t xml:space="preserve">Antes de 1975         </t>
    </r>
    <r>
      <rPr>
        <b/>
        <sz val="9"/>
        <color theme="1"/>
        <rFont val="Arial"/>
        <family val="2"/>
      </rPr>
      <t xml:space="preserve">      2-</t>
    </r>
    <r>
      <rPr>
        <sz val="9"/>
        <color theme="1"/>
        <rFont val="Arial"/>
        <family val="2"/>
      </rPr>
      <t xml:space="preserve"> Entre 1975 e 1986 
</t>
    </r>
    <r>
      <rPr>
        <b/>
        <sz val="9"/>
        <color theme="1"/>
        <rFont val="Arial"/>
        <family val="2"/>
      </rPr>
      <t>3 -</t>
    </r>
    <r>
      <rPr>
        <sz val="9"/>
        <color theme="1"/>
        <rFont val="Arial"/>
        <family val="2"/>
      </rPr>
      <t xml:space="preserve"> Entre 1987 e 1990      </t>
    </r>
    <r>
      <rPr>
        <b/>
        <sz val="9"/>
        <color theme="1"/>
        <rFont val="Arial"/>
        <family val="2"/>
      </rPr>
      <t xml:space="preserve">4- </t>
    </r>
    <r>
      <rPr>
        <sz val="9"/>
        <color theme="1"/>
        <rFont val="Arial"/>
        <family val="2"/>
      </rPr>
      <t xml:space="preserve">Entre 1991 e 2000
</t>
    </r>
    <r>
      <rPr>
        <b/>
        <sz val="9"/>
        <color theme="1"/>
        <rFont val="Arial"/>
        <family val="2"/>
      </rPr>
      <t xml:space="preserve">5- </t>
    </r>
    <r>
      <rPr>
        <sz val="9"/>
        <color theme="1"/>
        <rFont val="Arial"/>
        <family val="2"/>
      </rPr>
      <t xml:space="preserve">Entre 2001 e 2005  </t>
    </r>
    <r>
      <rPr>
        <b/>
        <sz val="9"/>
        <color theme="1"/>
        <rFont val="Arial"/>
        <family val="2"/>
      </rPr>
      <t xml:space="preserve">     6-</t>
    </r>
    <r>
      <rPr>
        <sz val="9"/>
        <color theme="1"/>
        <rFont val="Arial"/>
        <family val="2"/>
      </rPr>
      <t xml:space="preserve"> Entre 2006 e 2011</t>
    </r>
  </si>
  <si>
    <t>Entidade Proprietária</t>
  </si>
  <si>
    <t>Identifica para os alojamentos que não são propriedade de nenhum dos ocupantes, a entidade proprietária do alojamento</t>
  </si>
  <si>
    <t>Alojamento  com Contrato de Duração Indeterminada</t>
  </si>
  <si>
    <t>Alojamento com Contrato com Prazo Certo</t>
  </si>
  <si>
    <t>Alojamento Subarrendado</t>
  </si>
  <si>
    <t>Alojamento arrendado a uma pessoa que, por sua vez, o arrendou a terceiros mediante o pagamento de uma renda.</t>
  </si>
  <si>
    <t>Alojamento com Contrato de Renda Social ou Apoiada</t>
  </si>
  <si>
    <t>Período da celebração do contrato de arrendamento. Em 2011 a variável será classificada de acordo com as seguintes modalidades:
- Antes de 1975
- Entre 1975 e 1986
- Entre 1987 e 1990
- Entre 1991 e 2000
- Entre 2001 e 2005
- Entre 2006 e 2011</t>
  </si>
  <si>
    <r>
      <rPr>
        <b/>
        <sz val="9"/>
        <color theme="1"/>
        <rFont val="Arial"/>
        <family val="2"/>
      </rPr>
      <t>1 -</t>
    </r>
    <r>
      <rPr>
        <sz val="9"/>
        <color theme="1"/>
        <rFont val="Arial"/>
        <family val="2"/>
      </rPr>
      <t xml:space="preserve"> Antes de 1975 
</t>
    </r>
    <r>
      <rPr>
        <b/>
        <sz val="9"/>
        <color theme="1"/>
        <rFont val="Arial"/>
        <family val="2"/>
      </rPr>
      <t>2 -</t>
    </r>
    <r>
      <rPr>
        <sz val="9"/>
        <color theme="1"/>
        <rFont val="Arial"/>
        <family val="2"/>
      </rPr>
      <t xml:space="preserve"> Entre 1975 e 1986 
</t>
    </r>
    <r>
      <rPr>
        <b/>
        <sz val="9"/>
        <color theme="1"/>
        <rFont val="Arial"/>
        <family val="2"/>
      </rPr>
      <t>3 -</t>
    </r>
    <r>
      <rPr>
        <sz val="9"/>
        <color theme="1"/>
        <rFont val="Arial"/>
        <family val="2"/>
      </rPr>
      <t xml:space="preserve"> Entre 1987 e 1990 
</t>
    </r>
    <r>
      <rPr>
        <b/>
        <sz val="9"/>
        <color theme="1"/>
        <rFont val="Arial"/>
        <family val="2"/>
      </rPr>
      <t>4 -</t>
    </r>
    <r>
      <rPr>
        <sz val="9"/>
        <color theme="1"/>
        <rFont val="Arial"/>
        <family val="2"/>
      </rPr>
      <t xml:space="preserve"> Após 1990 
</t>
    </r>
  </si>
  <si>
    <t>Bairros sociais</t>
  </si>
  <si>
    <t>Edifícios de habitação social</t>
  </si>
  <si>
    <t>Fogos de habitação social</t>
  </si>
  <si>
    <t>Contratos de arrendamento efectuados no último ano</t>
  </si>
  <si>
    <t>Casos (agregados familiares) registados de pedidos de habitação no último ano</t>
  </si>
  <si>
    <t>Valor médio das rendas dos contratos de arrendamento</t>
  </si>
  <si>
    <t>Propriedade total do município</t>
  </si>
  <si>
    <t>Objecto de obras de conservação no último ano</t>
  </si>
  <si>
    <t>Arrendados</t>
  </si>
  <si>
    <t>Disponíveis para venda</t>
  </si>
  <si>
    <t>Disponíveis para arrendamento</t>
  </si>
  <si>
    <t>Objecto de obras de reabilitação no último ano</t>
  </si>
  <si>
    <t>N.º</t>
  </si>
  <si>
    <t>€</t>
  </si>
  <si>
    <t>Habitação Social por Município, 31/12/2009</t>
  </si>
  <si>
    <t>Q.35</t>
  </si>
  <si>
    <t>Antiguidade</t>
  </si>
  <si>
    <t>0 a 15 anos</t>
  </si>
  <si>
    <t>16 a 25 anos</t>
  </si>
  <si>
    <t>26 a 35 anos</t>
  </si>
  <si>
    <t>&gt; 36 anos</t>
  </si>
  <si>
    <t>Evolução dos Pedidos de Atribuição de Habitação Municipal</t>
  </si>
  <si>
    <t>Ano</t>
  </si>
  <si>
    <t>Nº de Pedidos</t>
  </si>
  <si>
    <t>Q.36</t>
  </si>
  <si>
    <t>Q.37</t>
  </si>
  <si>
    <t>Distribuição dos Candidatos Segundo o Género</t>
  </si>
  <si>
    <t>Género</t>
  </si>
  <si>
    <t>Masculino</t>
  </si>
  <si>
    <t>Feminino</t>
  </si>
  <si>
    <t>Distribuição dos Candidatos Segundo o Escalão Etário - 2010</t>
  </si>
  <si>
    <t>&lt; 20 anos</t>
  </si>
  <si>
    <t>21 a 30 anos</t>
  </si>
  <si>
    <t>31 a 40 anos</t>
  </si>
  <si>
    <t>41 a 50 anos</t>
  </si>
  <si>
    <t>51 a 60 anos</t>
  </si>
  <si>
    <t>&gt; 61 anos</t>
  </si>
  <si>
    <t>Estado Civil</t>
  </si>
  <si>
    <t>Solteiro</t>
  </si>
  <si>
    <t>Casado/Unido de Facto</t>
  </si>
  <si>
    <t>Viúvo</t>
  </si>
  <si>
    <t>Separado de Facto/Divorciado</t>
  </si>
  <si>
    <t>S/Informação</t>
  </si>
  <si>
    <t>Distribuição dos Requerentes segundo a Nacionalidade</t>
  </si>
  <si>
    <t>Brasileira</t>
  </si>
  <si>
    <t>PALOP's</t>
  </si>
  <si>
    <t>Europa de Leste</t>
  </si>
  <si>
    <t>Portuguesa</t>
  </si>
  <si>
    <t>Outras</t>
  </si>
  <si>
    <t>Freguesia</t>
  </si>
  <si>
    <t>Nº Imóveis Devolutos e Aparentemente Devolutos</t>
  </si>
  <si>
    <t>Ocupação Predominante</t>
  </si>
  <si>
    <t>Propriedade</t>
  </si>
  <si>
    <t>Totalmente Devoluto</t>
  </si>
  <si>
    <t>Parcialmente Devoluto</t>
  </si>
  <si>
    <t>Particular/Emp. Privada</t>
  </si>
  <si>
    <t>Estado e afins</t>
  </si>
  <si>
    <t>Totalmente Municipal</t>
  </si>
  <si>
    <t>Sem Informação</t>
  </si>
  <si>
    <t>Inst. S/ Fins Lucrativos</t>
  </si>
  <si>
    <t>Epul</t>
  </si>
  <si>
    <t>Outra entidade</t>
  </si>
  <si>
    <t>Santa Casa da Misericórdia</t>
  </si>
  <si>
    <t>Empresa Pública</t>
  </si>
  <si>
    <t>Cooperativa Habitação</t>
  </si>
  <si>
    <t>Mista</t>
  </si>
  <si>
    <t>Parcialmente Municipal</t>
  </si>
  <si>
    <t>Santa Maria Olivais</t>
  </si>
  <si>
    <t>Santo Estevão</t>
  </si>
  <si>
    <t>São Francisco de Xavier</t>
  </si>
  <si>
    <t>São josé</t>
  </si>
  <si>
    <t>São mamede</t>
  </si>
  <si>
    <t>são miguel</t>
  </si>
  <si>
    <t>são nicoulao</t>
  </si>
  <si>
    <t>TOTAL</t>
  </si>
  <si>
    <t>N</t>
  </si>
  <si>
    <t xml:space="preserve">Levantamento do Parque Edificado Devoluto da Cidade de Lisboa </t>
  </si>
  <si>
    <t>Número de Edifícos com Álvara de Obras de Edificação Emitido para a Totalidade do edifíco entre 2005 e 2010 e pago, por tipo de obra</t>
  </si>
  <si>
    <t>Unidade Territorial</t>
  </si>
  <si>
    <t>Concelho Lisboa</t>
  </si>
  <si>
    <t>UT Centro</t>
  </si>
  <si>
    <t>UT Centro Histórico</t>
  </si>
  <si>
    <t>UT Norte</t>
  </si>
  <si>
    <t>UT Ocidental</t>
  </si>
  <si>
    <t>UT Oriental</t>
  </si>
  <si>
    <t>Nº Edifícos</t>
  </si>
  <si>
    <t>% por UT</t>
  </si>
  <si>
    <t>Obras de Reabilitação e Reconstrução</t>
  </si>
  <si>
    <t>Obras de Construção</t>
  </si>
  <si>
    <t>Número de Edifícos com Álvara de Obras de Edificação Emitido para uma ou mais Fracções entre 2005 e 2010 e pago, por tipo de obra</t>
  </si>
  <si>
    <t>Número de Edifícos com Álvara de Obras de Edificação Emitido para a Totalidade do Edifíco entre 2005 e 2010 e Pago, por Tipo de Obra</t>
  </si>
  <si>
    <t>Áreas a Reabilitar 2011</t>
  </si>
  <si>
    <t>Fogos sem necessidade de reparação</t>
  </si>
  <si>
    <t>Fogos com necessidade de reparação</t>
  </si>
  <si>
    <t>Pequenas reparações</t>
  </si>
  <si>
    <t>Médias reparações</t>
  </si>
  <si>
    <t>Grandes reparações</t>
  </si>
  <si>
    <t>Fogos muito degradados</t>
  </si>
  <si>
    <t>Fogos</t>
  </si>
  <si>
    <t>m2/fogo</t>
  </si>
  <si>
    <t>Nível de Conservação</t>
  </si>
  <si>
    <t xml:space="preserve">Área Total </t>
  </si>
  <si>
    <t>Custo/m2</t>
  </si>
  <si>
    <t>Investimento</t>
  </si>
  <si>
    <t>Necessidades de Investimento no Parque Habitacional - 2011</t>
  </si>
  <si>
    <t>Estratégia de Reabilitação Urbana de Lisboa 2011/2024</t>
  </si>
  <si>
    <t xml:space="preserve"> Instituto Nacional de Estatística (INE), Inquérito à Caracterização de Habitação Social</t>
  </si>
  <si>
    <t>Habitação Social Lisboa - Antiguidade</t>
  </si>
  <si>
    <t>Habitação Social Lisboa - Evolução dos Pedidos de Atribuição de Habitação Municipal</t>
  </si>
  <si>
    <t>Habitação Social Lisboa - Distribuição dos Candidatos Segundo o Género</t>
  </si>
  <si>
    <t>Habitação Social - Distribuição dos Candidatos Segundo Estado Civil</t>
  </si>
  <si>
    <t>Habitação Social - Distribuição dos Candidatos Segundo Nacionalidade</t>
  </si>
  <si>
    <t>Variação 2001/2011</t>
  </si>
  <si>
    <t>Alojamentos Clássicos Ocupados como Residência Habitual - Entidade Proprietária - 2001</t>
  </si>
  <si>
    <t>Alojamentos Clássicos Ocupados como Residência Habitual - Entidade Proprietária (%) - 2001</t>
  </si>
  <si>
    <t xml:space="preserve">Instituto Nacional de Estatística, Censos </t>
  </si>
  <si>
    <t>Q.38</t>
  </si>
  <si>
    <t>Q.39</t>
  </si>
  <si>
    <t>Q.40</t>
  </si>
  <si>
    <t>Q.41</t>
  </si>
  <si>
    <t>Q.42</t>
  </si>
  <si>
    <t>Q.43</t>
  </si>
  <si>
    <t>Q.44</t>
  </si>
  <si>
    <t>Q.45</t>
  </si>
  <si>
    <t>Habitação Social - Distribuição dos Candidatos Segundo o Escalão Etário</t>
  </si>
  <si>
    <t>Gebalis</t>
  </si>
  <si>
    <t>Câmara Municipal de Lisboa</t>
  </si>
  <si>
    <t xml:space="preserve">AML </t>
  </si>
  <si>
    <t>Instituto Nacional de Estatística, Censos (cálculo OLCPL)</t>
  </si>
  <si>
    <t>Instituto Nacional de Estatística, Censos (cálculo OLCLP)</t>
  </si>
  <si>
    <t>(cálculo: OLCPL)</t>
  </si>
  <si>
    <t>(cálculo OLCPL)</t>
  </si>
  <si>
    <t>Documento realizado pelo Observatório de Luta Contra a Pobreza na Cidade de Lisboa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</si>
</sst>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%"/>
    <numFmt numFmtId="166" formatCode="#,##0_ ;[Red]\-#,##0\ "/>
    <numFmt numFmtId="167" formatCode="#,##0\ &quot;€&quot;"/>
  </numFmts>
  <fonts count="34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4"/>
      <name val="Arial"/>
      <family val="2"/>
    </font>
    <font>
      <b/>
      <sz val="10"/>
      <color theme="4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4"/>
      <name val="Arial"/>
      <family val="2"/>
    </font>
    <font>
      <b/>
      <sz val="9"/>
      <color theme="3"/>
      <name val="Arial"/>
      <family val="2"/>
    </font>
    <font>
      <b/>
      <sz val="9"/>
      <color theme="0"/>
      <name val="Arial"/>
      <family val="2"/>
    </font>
    <font>
      <b/>
      <sz val="9"/>
      <color theme="4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3" tint="0.39997558519241921"/>
      <name val="Arial"/>
      <family val="2"/>
    </font>
    <font>
      <sz val="9"/>
      <color theme="3" tint="0.39997558519241921"/>
      <name val="Arial"/>
      <family val="2"/>
    </font>
    <font>
      <sz val="10"/>
      <name val="Arial"/>
      <family val="2"/>
    </font>
    <font>
      <sz val="9"/>
      <color theme="4"/>
      <name val="Calibri"/>
      <family val="2"/>
      <scheme val="minor"/>
    </font>
    <font>
      <sz val="9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u/>
      <sz val="9"/>
      <name val="Arial"/>
      <family val="2"/>
    </font>
    <font>
      <b/>
      <sz val="10"/>
      <color theme="0"/>
      <name val="Arial"/>
      <family val="2"/>
    </font>
    <font>
      <sz val="8"/>
      <name val="Times New Roman"/>
      <family val="1"/>
    </font>
    <font>
      <b/>
      <sz val="10"/>
      <color theme="3"/>
      <name val="Arial"/>
      <family val="2"/>
    </font>
    <font>
      <b/>
      <sz val="8"/>
      <name val="Times New Roman"/>
      <family val="1"/>
    </font>
    <font>
      <sz val="10"/>
      <name val="MS Sans Serif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8"/>
      <color indexed="8"/>
      <name val="Arial"/>
      <family val="2"/>
    </font>
    <font>
      <sz val="9"/>
      <color theme="3"/>
      <name val="Arial"/>
      <family val="2"/>
    </font>
    <font>
      <sz val="9"/>
      <color theme="3"/>
      <name val="Swis721 Cn BT"/>
    </font>
    <font>
      <b/>
      <sz val="9"/>
      <color rgb="FF00000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</fills>
  <borders count="26">
    <border>
      <left/>
      <right/>
      <top/>
      <bottom/>
      <diagonal/>
    </border>
    <border>
      <left/>
      <right/>
      <top style="dashed">
        <color theme="3"/>
      </top>
      <bottom/>
      <diagonal/>
    </border>
    <border>
      <left/>
      <right style="dashed">
        <color theme="3"/>
      </right>
      <top/>
      <bottom/>
      <diagonal/>
    </border>
    <border>
      <left/>
      <right/>
      <top style="dashed">
        <color indexed="64"/>
      </top>
      <bottom/>
      <diagonal/>
    </border>
    <border>
      <left style="dashed">
        <color theme="3"/>
      </left>
      <right/>
      <top style="dashed">
        <color theme="3"/>
      </top>
      <bottom/>
      <diagonal/>
    </border>
    <border>
      <left/>
      <right style="dashed">
        <color theme="3"/>
      </right>
      <top style="dashed">
        <color theme="3"/>
      </top>
      <bottom/>
      <diagonal/>
    </border>
    <border>
      <left/>
      <right style="dashed">
        <color theme="3"/>
      </right>
      <top/>
      <bottom style="dashed">
        <color theme="3"/>
      </bottom>
      <diagonal/>
    </border>
    <border>
      <left/>
      <right/>
      <top/>
      <bottom style="dashed">
        <color theme="3"/>
      </bottom>
      <diagonal/>
    </border>
    <border>
      <left style="dashed">
        <color theme="3"/>
      </left>
      <right/>
      <top/>
      <bottom/>
      <diagonal/>
    </border>
    <border>
      <left style="dashed">
        <color theme="3"/>
      </left>
      <right/>
      <top/>
      <bottom style="dashed">
        <color theme="3"/>
      </bottom>
      <diagonal/>
    </border>
    <border>
      <left/>
      <right/>
      <top style="dashed">
        <color theme="3"/>
      </top>
      <bottom style="dashed">
        <color theme="3"/>
      </bottom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theme="3"/>
      </left>
      <right style="dashed">
        <color theme="3"/>
      </right>
      <top style="dashed">
        <color theme="3"/>
      </top>
      <bottom/>
      <diagonal/>
    </border>
    <border>
      <left style="dashed">
        <color theme="3"/>
      </left>
      <right style="dashed">
        <color theme="3"/>
      </right>
      <top/>
      <bottom/>
      <diagonal/>
    </border>
    <border>
      <left style="dashed">
        <color theme="3"/>
      </left>
      <right style="dashed">
        <color theme="3"/>
      </right>
      <top/>
      <bottom style="dashed">
        <color theme="3"/>
      </bottom>
      <diagonal/>
    </border>
    <border>
      <left style="medium">
        <color rgb="FFFFFFFF"/>
      </left>
      <right/>
      <top/>
      <bottom/>
      <diagonal/>
    </border>
    <border>
      <left style="dashed">
        <color theme="3"/>
      </left>
      <right style="dashed">
        <color theme="3"/>
      </right>
      <top/>
      <bottom style="medium">
        <color rgb="FFFFFFFF"/>
      </bottom>
      <diagonal/>
    </border>
    <border>
      <left style="dashed">
        <color theme="3"/>
      </left>
      <right style="dashed">
        <color theme="3"/>
      </right>
      <top style="medium">
        <color rgb="FFFFFFFF"/>
      </top>
      <bottom style="medium">
        <color rgb="FFFFFFFF"/>
      </bottom>
      <diagonal/>
    </border>
    <border>
      <left style="dashed">
        <color theme="3"/>
      </left>
      <right style="dashed">
        <color theme="3"/>
      </right>
      <top style="medium">
        <color rgb="FFFFFFFF"/>
      </top>
      <bottom style="dashed">
        <color theme="3"/>
      </bottom>
      <diagonal/>
    </border>
  </borders>
  <cellStyleXfs count="10">
    <xf numFmtId="0" fontId="0" fillId="0" borderId="0"/>
    <xf numFmtId="9" fontId="4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0" applyFill="0" applyBorder="0" applyProtection="0"/>
    <xf numFmtId="0" fontId="26" fillId="0" borderId="18" applyNumberFormat="0" applyBorder="0" applyProtection="0">
      <alignment horizontal="center"/>
    </xf>
    <xf numFmtId="0" fontId="16" fillId="0" borderId="0"/>
    <xf numFmtId="0" fontId="27" fillId="0" borderId="0"/>
    <xf numFmtId="0" fontId="16" fillId="0" borderId="0"/>
  </cellStyleXfs>
  <cellXfs count="424">
    <xf numFmtId="0" fontId="0" fillId="0" borderId="0" xfId="0"/>
    <xf numFmtId="0" fontId="0" fillId="2" borderId="0" xfId="0" applyFill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Alignment="1"/>
    <xf numFmtId="0" fontId="0" fillId="2" borderId="0" xfId="0" applyFill="1" applyBorder="1"/>
    <xf numFmtId="0" fontId="1" fillId="2" borderId="0" xfId="0" applyFont="1" applyFill="1" applyAlignment="1">
      <alignment horizontal="center"/>
    </xf>
    <xf numFmtId="9" fontId="3" fillId="2" borderId="1" xfId="1" applyFont="1" applyFill="1" applyBorder="1" applyAlignment="1">
      <alignment horizontal="center"/>
    </xf>
    <xf numFmtId="0" fontId="5" fillId="2" borderId="0" xfId="0" applyFont="1" applyFill="1"/>
    <xf numFmtId="0" fontId="6" fillId="2" borderId="0" xfId="0" applyFont="1" applyFill="1"/>
    <xf numFmtId="3" fontId="7" fillId="2" borderId="0" xfId="0" applyNumberFormat="1" applyFont="1" applyFill="1" applyBorder="1" applyAlignment="1">
      <alignment horizontal="center"/>
    </xf>
    <xf numFmtId="3" fontId="7" fillId="2" borderId="1" xfId="0" applyNumberFormat="1" applyFont="1" applyFill="1" applyBorder="1" applyAlignment="1">
      <alignment horizontal="center"/>
    </xf>
    <xf numFmtId="3" fontId="7" fillId="2" borderId="7" xfId="0" applyNumberFormat="1" applyFont="1" applyFill="1" applyBorder="1" applyAlignment="1">
      <alignment horizontal="center"/>
    </xf>
    <xf numFmtId="0" fontId="8" fillId="5" borderId="0" xfId="0" applyFont="1" applyFill="1" applyBorder="1"/>
    <xf numFmtId="0" fontId="9" fillId="4" borderId="0" xfId="0" applyFont="1" applyFill="1" applyAlignment="1">
      <alignment horizontal="center" vertical="center" wrapText="1"/>
    </xf>
    <xf numFmtId="165" fontId="7" fillId="2" borderId="2" xfId="0" applyNumberFormat="1" applyFont="1" applyFill="1" applyBorder="1" applyAlignment="1">
      <alignment horizontal="center"/>
    </xf>
    <xf numFmtId="165" fontId="10" fillId="2" borderId="6" xfId="0" applyNumberFormat="1" applyFont="1" applyFill="1" applyBorder="1" applyAlignment="1">
      <alignment horizontal="center"/>
    </xf>
    <xf numFmtId="3" fontId="10" fillId="2" borderId="7" xfId="0" applyNumberFormat="1" applyFont="1" applyFill="1" applyBorder="1" applyAlignment="1">
      <alignment horizontal="center"/>
    </xf>
    <xf numFmtId="0" fontId="7" fillId="2" borderId="0" xfId="0" applyFont="1" applyFill="1" applyBorder="1"/>
    <xf numFmtId="0" fontId="7" fillId="2" borderId="0" xfId="0" applyFont="1" applyFill="1" applyBorder="1" applyAlignment="1">
      <alignment horizontal="center"/>
    </xf>
    <xf numFmtId="0" fontId="11" fillId="2" borderId="0" xfId="0" applyFont="1" applyFill="1"/>
    <xf numFmtId="0" fontId="8" fillId="5" borderId="2" xfId="0" applyFont="1" applyFill="1" applyBorder="1"/>
    <xf numFmtId="165" fontId="7" fillId="2" borderId="1" xfId="0" applyNumberFormat="1" applyFont="1" applyFill="1" applyBorder="1" applyAlignment="1">
      <alignment horizontal="center"/>
    </xf>
    <xf numFmtId="165" fontId="7" fillId="2" borderId="5" xfId="0" applyNumberFormat="1" applyFont="1" applyFill="1" applyBorder="1" applyAlignment="1">
      <alignment horizontal="center"/>
    </xf>
    <xf numFmtId="165" fontId="7" fillId="2" borderId="0" xfId="0" applyNumberFormat="1" applyFont="1" applyFill="1" applyBorder="1" applyAlignment="1">
      <alignment horizontal="center"/>
    </xf>
    <xf numFmtId="0" fontId="12" fillId="2" borderId="0" xfId="0" applyFont="1" applyFill="1"/>
    <xf numFmtId="165" fontId="12" fillId="2" borderId="0" xfId="1" applyNumberFormat="1" applyFont="1" applyFill="1"/>
    <xf numFmtId="0" fontId="6" fillId="2" borderId="0" xfId="0" applyFont="1" applyFill="1" applyAlignment="1"/>
    <xf numFmtId="0" fontId="9" fillId="2" borderId="0" xfId="0" applyFont="1" applyFill="1" applyBorder="1" applyAlignment="1"/>
    <xf numFmtId="9" fontId="3" fillId="2" borderId="0" xfId="1" applyFont="1" applyFill="1" applyBorder="1" applyAlignment="1">
      <alignment horizontal="center"/>
    </xf>
    <xf numFmtId="9" fontId="10" fillId="2" borderId="1" xfId="1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0" fillId="2" borderId="0" xfId="0" applyFont="1" applyFill="1" applyBorder="1"/>
    <xf numFmtId="3" fontId="7" fillId="2" borderId="8" xfId="0" applyNumberFormat="1" applyFont="1" applyFill="1" applyBorder="1" applyAlignment="1">
      <alignment horizontal="center"/>
    </xf>
    <xf numFmtId="3" fontId="7" fillId="2" borderId="4" xfId="0" applyNumberFormat="1" applyFont="1" applyFill="1" applyBorder="1" applyAlignment="1">
      <alignment horizontal="center"/>
    </xf>
    <xf numFmtId="0" fontId="5" fillId="2" borderId="0" xfId="0" applyFont="1" applyFill="1" applyBorder="1"/>
    <xf numFmtId="3" fontId="7" fillId="2" borderId="3" xfId="0" applyNumberFormat="1" applyFont="1" applyFill="1" applyBorder="1" applyAlignment="1">
      <alignment horizontal="center"/>
    </xf>
    <xf numFmtId="3" fontId="10" fillId="2" borderId="0" xfId="0" applyNumberFormat="1" applyFont="1" applyFill="1" applyBorder="1" applyAlignment="1">
      <alignment horizontal="center"/>
    </xf>
    <xf numFmtId="3" fontId="10" fillId="2" borderId="11" xfId="0" applyNumberFormat="1" applyFont="1" applyFill="1" applyBorder="1" applyAlignment="1">
      <alignment horizontal="center"/>
    </xf>
    <xf numFmtId="0" fontId="15" fillId="2" borderId="0" xfId="0" applyFont="1" applyFill="1"/>
    <xf numFmtId="0" fontId="10" fillId="2" borderId="10" xfId="0" applyFont="1" applyFill="1" applyBorder="1"/>
    <xf numFmtId="3" fontId="10" fillId="2" borderId="10" xfId="0" applyNumberFormat="1" applyFont="1" applyFill="1" applyBorder="1" applyAlignment="1">
      <alignment horizontal="center"/>
    </xf>
    <xf numFmtId="0" fontId="10" fillId="5" borderId="0" xfId="0" applyFont="1" applyFill="1" applyBorder="1" applyAlignment="1">
      <alignment horizontal="left" indent="1"/>
    </xf>
    <xf numFmtId="164" fontId="10" fillId="2" borderId="10" xfId="0" applyNumberFormat="1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164" fontId="14" fillId="2" borderId="10" xfId="0" applyNumberFormat="1" applyFont="1" applyFill="1" applyBorder="1" applyAlignment="1">
      <alignment horizontal="center"/>
    </xf>
    <xf numFmtId="164" fontId="7" fillId="2" borderId="0" xfId="0" applyNumberFormat="1" applyFont="1" applyFill="1" applyBorder="1" applyAlignment="1">
      <alignment horizontal="center"/>
    </xf>
    <xf numFmtId="0" fontId="12" fillId="2" borderId="1" xfId="0" applyFont="1" applyFill="1" applyBorder="1"/>
    <xf numFmtId="164" fontId="7" fillId="10" borderId="0" xfId="0" applyNumberFormat="1" applyFont="1" applyFill="1" applyBorder="1" applyAlignment="1">
      <alignment horizontal="center"/>
    </xf>
    <xf numFmtId="0" fontId="7" fillId="10" borderId="0" xfId="0" applyFont="1" applyFill="1" applyBorder="1" applyAlignment="1">
      <alignment horizontal="center"/>
    </xf>
    <xf numFmtId="164" fontId="15" fillId="10" borderId="0" xfId="0" applyNumberFormat="1" applyFont="1" applyFill="1" applyAlignment="1">
      <alignment horizontal="center"/>
    </xf>
    <xf numFmtId="0" fontId="9" fillId="4" borderId="0" xfId="0" applyFont="1" applyFill="1" applyBorder="1" applyAlignment="1">
      <alignment vertical="center" wrapText="1"/>
    </xf>
    <xf numFmtId="1" fontId="10" fillId="2" borderId="0" xfId="0" applyNumberFormat="1" applyFont="1" applyFill="1" applyBorder="1" applyAlignment="1">
      <alignment horizontal="center"/>
    </xf>
    <xf numFmtId="0" fontId="12" fillId="2" borderId="0" xfId="0" applyFont="1" applyFill="1" applyBorder="1"/>
    <xf numFmtId="165" fontId="7" fillId="2" borderId="0" xfId="1" applyNumberFormat="1" applyFont="1" applyFill="1" applyBorder="1" applyAlignment="1">
      <alignment horizontal="center"/>
    </xf>
    <xf numFmtId="165" fontId="10" fillId="2" borderId="0" xfId="1" applyNumberFormat="1" applyFont="1" applyFill="1" applyBorder="1"/>
    <xf numFmtId="0" fontId="8" fillId="2" borderId="0" xfId="0" applyFont="1" applyFill="1" applyBorder="1"/>
    <xf numFmtId="165" fontId="10" fillId="2" borderId="0" xfId="1" applyNumberFormat="1" applyFont="1" applyFill="1" applyBorder="1" applyAlignment="1">
      <alignment horizontal="center"/>
    </xf>
    <xf numFmtId="3" fontId="9" fillId="7" borderId="0" xfId="0" applyNumberFormat="1" applyFont="1" applyFill="1" applyBorder="1" applyAlignment="1">
      <alignment horizontal="center" vertical="center" wrapText="1"/>
    </xf>
    <xf numFmtId="0" fontId="8" fillId="8" borderId="0" xfId="0" applyFont="1" applyFill="1" applyBorder="1" applyAlignment="1">
      <alignment horizontal="center" vertical="center"/>
    </xf>
    <xf numFmtId="0" fontId="6" fillId="2" borderId="0" xfId="0" applyFont="1" applyFill="1" applyBorder="1"/>
    <xf numFmtId="165" fontId="7" fillId="2" borderId="1" xfId="1" applyNumberFormat="1" applyFont="1" applyFill="1" applyBorder="1" applyAlignment="1">
      <alignment horizontal="center"/>
    </xf>
    <xf numFmtId="0" fontId="9" fillId="9" borderId="0" xfId="0" applyFont="1" applyFill="1" applyAlignment="1">
      <alignment horizontal="center" vertical="center" wrapText="1"/>
    </xf>
    <xf numFmtId="165" fontId="7" fillId="2" borderId="8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165" fontId="10" fillId="2" borderId="6" xfId="1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center" vertical="center" wrapText="1"/>
    </xf>
    <xf numFmtId="165" fontId="10" fillId="2" borderId="7" xfId="1" applyNumberFormat="1" applyFont="1" applyFill="1" applyBorder="1" applyAlignment="1">
      <alignment horizontal="center"/>
    </xf>
    <xf numFmtId="165" fontId="7" fillId="2" borderId="4" xfId="1" applyNumberFormat="1" applyFont="1" applyFill="1" applyBorder="1" applyAlignment="1">
      <alignment horizontal="center"/>
    </xf>
    <xf numFmtId="165" fontId="7" fillId="2" borderId="5" xfId="1" applyNumberFormat="1" applyFont="1" applyFill="1" applyBorder="1" applyAlignment="1">
      <alignment horizontal="center"/>
    </xf>
    <xf numFmtId="165" fontId="7" fillId="2" borderId="8" xfId="1" applyNumberFormat="1" applyFont="1" applyFill="1" applyBorder="1" applyAlignment="1">
      <alignment horizontal="center"/>
    </xf>
    <xf numFmtId="165" fontId="7" fillId="2" borderId="2" xfId="1" applyNumberFormat="1" applyFont="1" applyFill="1" applyBorder="1" applyAlignment="1">
      <alignment horizontal="center"/>
    </xf>
    <xf numFmtId="165" fontId="10" fillId="2" borderId="9" xfId="1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8" fillId="5" borderId="0" xfId="0" applyFont="1" applyFill="1" applyBorder="1" applyAlignment="1">
      <alignment horizontal="left" indent="1"/>
    </xf>
    <xf numFmtId="3" fontId="10" fillId="2" borderId="9" xfId="0" applyNumberFormat="1" applyFont="1" applyFill="1" applyBorder="1" applyAlignment="1">
      <alignment horizontal="center"/>
    </xf>
    <xf numFmtId="3" fontId="7" fillId="2" borderId="0" xfId="1" applyNumberFormat="1" applyFont="1" applyFill="1" applyBorder="1" applyAlignment="1">
      <alignment horizontal="center"/>
    </xf>
    <xf numFmtId="165" fontId="8" fillId="2" borderId="0" xfId="1" applyNumberFormat="1" applyFont="1" applyFill="1" applyBorder="1"/>
    <xf numFmtId="3" fontId="7" fillId="2" borderId="2" xfId="0" applyNumberFormat="1" applyFont="1" applyFill="1" applyBorder="1" applyAlignment="1">
      <alignment horizontal="center"/>
    </xf>
    <xf numFmtId="3" fontId="10" fillId="2" borderId="6" xfId="0" applyNumberFormat="1" applyFont="1" applyFill="1" applyBorder="1" applyAlignment="1">
      <alignment horizontal="center"/>
    </xf>
    <xf numFmtId="3" fontId="7" fillId="2" borderId="5" xfId="0" applyNumberFormat="1" applyFont="1" applyFill="1" applyBorder="1" applyAlignment="1">
      <alignment horizontal="center"/>
    </xf>
    <xf numFmtId="2" fontId="7" fillId="2" borderId="0" xfId="0" applyNumberFormat="1" applyFont="1" applyFill="1" applyBorder="1" applyAlignment="1">
      <alignment horizontal="center" vertical="top"/>
    </xf>
    <xf numFmtId="1" fontId="7" fillId="2" borderId="0" xfId="0" applyNumberFormat="1" applyFont="1" applyFill="1" applyBorder="1" applyAlignment="1">
      <alignment horizontal="center" vertical="top"/>
    </xf>
    <xf numFmtId="3" fontId="7" fillId="2" borderId="9" xfId="0" applyNumberFormat="1" applyFont="1" applyFill="1" applyBorder="1" applyAlignment="1">
      <alignment horizontal="center"/>
    </xf>
    <xf numFmtId="3" fontId="7" fillId="2" borderId="6" xfId="0" applyNumberFormat="1" applyFont="1" applyFill="1" applyBorder="1" applyAlignment="1">
      <alignment horizontal="center"/>
    </xf>
    <xf numFmtId="0" fontId="17" fillId="2" borderId="0" xfId="0" applyFont="1" applyFill="1" applyBorder="1"/>
    <xf numFmtId="0" fontId="7" fillId="2" borderId="0" xfId="0" applyFont="1" applyFill="1" applyBorder="1" applyAlignment="1">
      <alignment horizontal="center" vertical="top"/>
    </xf>
    <xf numFmtId="0" fontId="10" fillId="2" borderId="0" xfId="0" applyFont="1" applyFill="1"/>
    <xf numFmtId="0" fontId="9" fillId="7" borderId="0" xfId="0" applyFont="1" applyFill="1" applyAlignment="1">
      <alignment horizontal="center"/>
    </xf>
    <xf numFmtId="0" fontId="9" fillId="7" borderId="0" xfId="0" applyFont="1" applyFill="1" applyAlignment="1">
      <alignment horizontal="center" wrapText="1"/>
    </xf>
    <xf numFmtId="3" fontId="8" fillId="2" borderId="0" xfId="0" applyNumberFormat="1" applyFont="1" applyFill="1" applyBorder="1"/>
    <xf numFmtId="3" fontId="12" fillId="2" borderId="0" xfId="0" applyNumberFormat="1" applyFont="1" applyFill="1" applyBorder="1"/>
    <xf numFmtId="3" fontId="7" fillId="2" borderId="2" xfId="0" applyNumberFormat="1" applyFont="1" applyFill="1" applyBorder="1" applyAlignment="1">
      <alignment horizontal="center"/>
    </xf>
    <xf numFmtId="3" fontId="10" fillId="2" borderId="6" xfId="0" applyNumberFormat="1" applyFont="1" applyFill="1" applyBorder="1" applyAlignment="1">
      <alignment horizontal="center"/>
    </xf>
    <xf numFmtId="3" fontId="7" fillId="2" borderId="5" xfId="0" applyNumberFormat="1" applyFont="1" applyFill="1" applyBorder="1" applyAlignment="1">
      <alignment horizontal="center"/>
    </xf>
    <xf numFmtId="3" fontId="7" fillId="2" borderId="2" xfId="0" applyNumberFormat="1" applyFont="1" applyFill="1" applyBorder="1" applyAlignment="1">
      <alignment horizontal="center"/>
    </xf>
    <xf numFmtId="3" fontId="10" fillId="2" borderId="6" xfId="0" applyNumberFormat="1" applyFont="1" applyFill="1" applyBorder="1" applyAlignment="1">
      <alignment horizontal="center"/>
    </xf>
    <xf numFmtId="3" fontId="7" fillId="2" borderId="5" xfId="0" applyNumberFormat="1" applyFont="1" applyFill="1" applyBorder="1" applyAlignment="1">
      <alignment horizontal="center"/>
    </xf>
    <xf numFmtId="9" fontId="12" fillId="2" borderId="0" xfId="1" applyFont="1" applyFill="1"/>
    <xf numFmtId="0" fontId="10" fillId="13" borderId="0" xfId="0" applyFont="1" applyFill="1" applyBorder="1" applyAlignment="1">
      <alignment horizontal="left" indent="2"/>
    </xf>
    <xf numFmtId="0" fontId="9" fillId="7" borderId="0" xfId="0" applyFont="1" applyFill="1" applyAlignment="1">
      <alignment horizontal="center" vertical="center" wrapText="1"/>
    </xf>
    <xf numFmtId="165" fontId="7" fillId="2" borderId="9" xfId="1" applyNumberFormat="1" applyFont="1" applyFill="1" applyBorder="1" applyAlignment="1">
      <alignment horizontal="center"/>
    </xf>
    <xf numFmtId="165" fontId="10" fillId="2" borderId="7" xfId="0" applyNumberFormat="1" applyFont="1" applyFill="1" applyBorder="1" applyAlignment="1">
      <alignment horizontal="center"/>
    </xf>
    <xf numFmtId="165" fontId="10" fillId="2" borderId="9" xfId="0" applyNumberFormat="1" applyFont="1" applyFill="1" applyBorder="1" applyAlignment="1">
      <alignment horizontal="center"/>
    </xf>
    <xf numFmtId="3" fontId="7" fillId="2" borderId="12" xfId="0" applyNumberFormat="1" applyFont="1" applyFill="1" applyBorder="1" applyAlignment="1">
      <alignment horizontal="center"/>
    </xf>
    <xf numFmtId="3" fontId="7" fillId="2" borderId="13" xfId="0" applyNumberFormat="1" applyFont="1" applyFill="1" applyBorder="1" applyAlignment="1">
      <alignment horizontal="center"/>
    </xf>
    <xf numFmtId="3" fontId="7" fillId="2" borderId="14" xfId="0" applyNumberFormat="1" applyFont="1" applyFill="1" applyBorder="1" applyAlignment="1">
      <alignment horizontal="center"/>
    </xf>
    <xf numFmtId="3" fontId="7" fillId="2" borderId="15" xfId="0" applyNumberFormat="1" applyFont="1" applyFill="1" applyBorder="1" applyAlignment="1">
      <alignment horizontal="center"/>
    </xf>
    <xf numFmtId="3" fontId="10" fillId="2" borderId="16" xfId="0" applyNumberFormat="1" applyFont="1" applyFill="1" applyBorder="1" applyAlignment="1">
      <alignment horizontal="center"/>
    </xf>
    <xf numFmtId="3" fontId="10" fillId="2" borderId="17" xfId="0" applyNumberFormat="1" applyFont="1" applyFill="1" applyBorder="1" applyAlignment="1">
      <alignment horizontal="center"/>
    </xf>
    <xf numFmtId="165" fontId="7" fillId="2" borderId="7" xfId="1" applyNumberFormat="1" applyFont="1" applyFill="1" applyBorder="1" applyAlignment="1">
      <alignment horizontal="center"/>
    </xf>
    <xf numFmtId="3" fontId="7" fillId="2" borderId="1" xfId="1" applyNumberFormat="1" applyFont="1" applyFill="1" applyBorder="1" applyAlignment="1">
      <alignment horizontal="center"/>
    </xf>
    <xf numFmtId="3" fontId="10" fillId="2" borderId="7" xfId="1" applyNumberFormat="1" applyFont="1" applyFill="1" applyBorder="1" applyAlignment="1">
      <alignment horizontal="center"/>
    </xf>
    <xf numFmtId="0" fontId="18" fillId="2" borderId="0" xfId="2" applyFont="1" applyFill="1"/>
    <xf numFmtId="0" fontId="13" fillId="2" borderId="0" xfId="2" applyFont="1" applyFill="1"/>
    <xf numFmtId="0" fontId="6" fillId="2" borderId="0" xfId="2" applyFont="1" applyFill="1" applyAlignment="1"/>
    <xf numFmtId="0" fontId="18" fillId="2" borderId="0" xfId="2" applyFont="1" applyFill="1" applyAlignment="1">
      <alignment horizontal="center"/>
    </xf>
    <xf numFmtId="0" fontId="10" fillId="2" borderId="0" xfId="2" applyFont="1" applyFill="1" applyAlignment="1">
      <alignment horizontal="left" indent="1"/>
    </xf>
    <xf numFmtId="3" fontId="7" fillId="2" borderId="0" xfId="2" applyNumberFormat="1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/>
    </xf>
    <xf numFmtId="3" fontId="10" fillId="2" borderId="6" xfId="0" applyNumberFormat="1" applyFont="1" applyFill="1" applyBorder="1" applyAlignment="1">
      <alignment horizontal="center"/>
    </xf>
    <xf numFmtId="3" fontId="7" fillId="2" borderId="5" xfId="0" applyNumberFormat="1" applyFont="1" applyFill="1" applyBorder="1" applyAlignment="1">
      <alignment horizontal="center"/>
    </xf>
    <xf numFmtId="0" fontId="9" fillId="9" borderId="0" xfId="0" applyFont="1" applyFill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indent="1"/>
    </xf>
    <xf numFmtId="0" fontId="19" fillId="2" borderId="0" xfId="0" applyFont="1" applyFill="1" applyBorder="1" applyAlignment="1">
      <alignment horizontal="right" indent="1"/>
    </xf>
    <xf numFmtId="0" fontId="0" fillId="2" borderId="0" xfId="0" applyFill="1" applyAlignment="1">
      <alignment vertical="center"/>
    </xf>
    <xf numFmtId="0" fontId="11" fillId="2" borderId="0" xfId="0" applyFont="1" applyFill="1" applyAlignment="1">
      <alignment vertical="center"/>
    </xf>
    <xf numFmtId="3" fontId="20" fillId="2" borderId="0" xfId="0" applyNumberFormat="1" applyFont="1" applyFill="1" applyBorder="1" applyAlignment="1">
      <alignment horizontal="left"/>
    </xf>
    <xf numFmtId="3" fontId="20" fillId="2" borderId="1" xfId="0" applyNumberFormat="1" applyFont="1" applyFill="1" applyBorder="1" applyAlignment="1"/>
    <xf numFmtId="3" fontId="20" fillId="2" borderId="0" xfId="0" applyNumberFormat="1" applyFont="1" applyFill="1" applyBorder="1" applyAlignment="1"/>
    <xf numFmtId="164" fontId="12" fillId="2" borderId="0" xfId="0" applyNumberFormat="1" applyFont="1" applyFill="1" applyBorder="1"/>
    <xf numFmtId="164" fontId="10" fillId="2" borderId="7" xfId="0" applyNumberFormat="1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165" fontId="7" fillId="2" borderId="6" xfId="0" applyNumberFormat="1" applyFont="1" applyFill="1" applyBorder="1" applyAlignment="1">
      <alignment horizontal="center"/>
    </xf>
    <xf numFmtId="165" fontId="10" fillId="2" borderId="0" xfId="0" applyNumberFormat="1" applyFont="1" applyFill="1" applyBorder="1" applyAlignment="1">
      <alignment horizontal="center"/>
    </xf>
    <xf numFmtId="166" fontId="12" fillId="2" borderId="0" xfId="0" applyNumberFormat="1" applyFont="1" applyFill="1"/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Border="1" applyAlignment="1">
      <alignment vertical="center"/>
    </xf>
    <xf numFmtId="0" fontId="8" fillId="5" borderId="2" xfId="0" applyFont="1" applyFill="1" applyBorder="1" applyAlignment="1">
      <alignment horizontal="left" indent="1"/>
    </xf>
    <xf numFmtId="0" fontId="7" fillId="2" borderId="4" xfId="0" applyFont="1" applyFill="1" applyBorder="1" applyAlignment="1">
      <alignment horizontal="center" vertical="top"/>
    </xf>
    <xf numFmtId="1" fontId="7" fillId="2" borderId="5" xfId="0" applyNumberFormat="1" applyFont="1" applyFill="1" applyBorder="1" applyAlignment="1">
      <alignment horizontal="center" vertical="top"/>
    </xf>
    <xf numFmtId="1" fontId="7" fillId="2" borderId="8" xfId="0" applyNumberFormat="1" applyFont="1" applyFill="1" applyBorder="1" applyAlignment="1">
      <alignment horizontal="center" vertical="top"/>
    </xf>
    <xf numFmtId="1" fontId="7" fillId="2" borderId="2" xfId="0" applyNumberFormat="1" applyFont="1" applyFill="1" applyBorder="1" applyAlignment="1">
      <alignment horizontal="center" vertical="top"/>
    </xf>
    <xf numFmtId="0" fontId="7" fillId="2" borderId="8" xfId="0" applyFont="1" applyFill="1" applyBorder="1" applyAlignment="1">
      <alignment horizontal="center" vertical="top"/>
    </xf>
    <xf numFmtId="0" fontId="7" fillId="2" borderId="9" xfId="0" applyFont="1" applyFill="1" applyBorder="1" applyAlignment="1">
      <alignment horizontal="center" vertical="top"/>
    </xf>
    <xf numFmtId="1" fontId="7" fillId="2" borderId="6" xfId="0" applyNumberFormat="1" applyFont="1" applyFill="1" applyBorder="1" applyAlignment="1">
      <alignment horizontal="center" vertical="top"/>
    </xf>
    <xf numFmtId="0" fontId="12" fillId="2" borderId="8" xfId="0" applyFont="1" applyFill="1" applyBorder="1"/>
    <xf numFmtId="0" fontId="13" fillId="2" borderId="0" xfId="2" applyFont="1" applyFill="1" applyAlignment="1">
      <alignment horizontal="center"/>
    </xf>
    <xf numFmtId="3" fontId="7" fillId="2" borderId="0" xfId="2" applyNumberFormat="1" applyFont="1" applyFill="1" applyBorder="1" applyAlignment="1">
      <alignment horizontal="center" vertical="top"/>
    </xf>
    <xf numFmtId="0" fontId="10" fillId="2" borderId="0" xfId="2" applyFont="1" applyFill="1" applyBorder="1" applyAlignment="1">
      <alignment horizontal="left" indent="1"/>
    </xf>
    <xf numFmtId="3" fontId="10" fillId="2" borderId="0" xfId="2" applyNumberFormat="1" applyFont="1" applyFill="1" applyBorder="1"/>
    <xf numFmtId="3" fontId="10" fillId="2" borderId="4" xfId="2" applyNumberFormat="1" applyFont="1" applyFill="1" applyBorder="1"/>
    <xf numFmtId="3" fontId="7" fillId="2" borderId="1" xfId="2" applyNumberFormat="1" applyFont="1" applyFill="1" applyBorder="1" applyAlignment="1">
      <alignment horizontal="center"/>
    </xf>
    <xf numFmtId="3" fontId="7" fillId="2" borderId="1" xfId="2" applyNumberFormat="1" applyFont="1" applyFill="1" applyBorder="1" applyAlignment="1">
      <alignment horizontal="center" vertical="top"/>
    </xf>
    <xf numFmtId="3" fontId="7" fillId="2" borderId="5" xfId="2" applyNumberFormat="1" applyFont="1" applyFill="1" applyBorder="1" applyAlignment="1">
      <alignment horizontal="center"/>
    </xf>
    <xf numFmtId="3" fontId="10" fillId="2" borderId="8" xfId="2" applyNumberFormat="1" applyFont="1" applyFill="1" applyBorder="1"/>
    <xf numFmtId="3" fontId="7" fillId="2" borderId="2" xfId="2" applyNumberFormat="1" applyFont="1" applyFill="1" applyBorder="1" applyAlignment="1">
      <alignment horizontal="center"/>
    </xf>
    <xf numFmtId="3" fontId="10" fillId="2" borderId="9" xfId="2" applyNumberFormat="1" applyFont="1" applyFill="1" applyBorder="1"/>
    <xf numFmtId="3" fontId="7" fillId="2" borderId="7" xfId="2" applyNumberFormat="1" applyFont="1" applyFill="1" applyBorder="1" applyAlignment="1">
      <alignment horizontal="center"/>
    </xf>
    <xf numFmtId="3" fontId="7" fillId="2" borderId="7" xfId="2" applyNumberFormat="1" applyFont="1" applyFill="1" applyBorder="1" applyAlignment="1">
      <alignment horizontal="center" vertical="top"/>
    </xf>
    <xf numFmtId="3" fontId="7" fillId="2" borderId="6" xfId="2" applyNumberFormat="1" applyFont="1" applyFill="1" applyBorder="1" applyAlignment="1">
      <alignment horizontal="center"/>
    </xf>
    <xf numFmtId="3" fontId="7" fillId="2" borderId="4" xfId="2" applyNumberFormat="1" applyFont="1" applyFill="1" applyBorder="1" applyAlignment="1">
      <alignment horizontal="center" vertical="top"/>
    </xf>
    <xf numFmtId="3" fontId="7" fillId="2" borderId="5" xfId="2" applyNumberFormat="1" applyFont="1" applyFill="1" applyBorder="1" applyAlignment="1">
      <alignment horizontal="center" vertical="top"/>
    </xf>
    <xf numFmtId="3" fontId="7" fillId="2" borderId="8" xfId="2" applyNumberFormat="1" applyFont="1" applyFill="1" applyBorder="1" applyAlignment="1">
      <alignment horizontal="center" vertical="top"/>
    </xf>
    <xf numFmtId="3" fontId="7" fillId="2" borderId="2" xfId="2" applyNumberFormat="1" applyFont="1" applyFill="1" applyBorder="1" applyAlignment="1">
      <alignment horizontal="center" vertical="top"/>
    </xf>
    <xf numFmtId="3" fontId="7" fillId="2" borderId="9" xfId="2" applyNumberFormat="1" applyFont="1" applyFill="1" applyBorder="1" applyAlignment="1">
      <alignment horizontal="center" vertical="top"/>
    </xf>
    <xf numFmtId="3" fontId="7" fillId="2" borderId="6" xfId="2" applyNumberFormat="1" applyFont="1" applyFill="1" applyBorder="1" applyAlignment="1">
      <alignment horizontal="center" vertical="top"/>
    </xf>
    <xf numFmtId="0" fontId="18" fillId="2" borderId="0" xfId="2" applyFont="1" applyFill="1" applyAlignment="1">
      <alignment vertical="center"/>
    </xf>
    <xf numFmtId="0" fontId="8" fillId="5" borderId="7" xfId="2" applyFont="1" applyFill="1" applyBorder="1" applyAlignment="1">
      <alignment horizontal="center" vertical="center" wrapText="1"/>
    </xf>
    <xf numFmtId="3" fontId="7" fillId="2" borderId="4" xfId="2" applyNumberFormat="1" applyFont="1" applyFill="1" applyBorder="1" applyAlignment="1">
      <alignment horizontal="center"/>
    </xf>
    <xf numFmtId="3" fontId="7" fillId="2" borderId="8" xfId="2" applyNumberFormat="1" applyFont="1" applyFill="1" applyBorder="1" applyAlignment="1">
      <alignment horizontal="center"/>
    </xf>
    <xf numFmtId="3" fontId="7" fillId="2" borderId="9" xfId="2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165" fontId="7" fillId="2" borderId="6" xfId="1" applyNumberFormat="1" applyFont="1" applyFill="1" applyBorder="1" applyAlignment="1">
      <alignment horizontal="center"/>
    </xf>
    <xf numFmtId="3" fontId="10" fillId="2" borderId="1" xfId="2" applyNumberFormat="1" applyFont="1" applyFill="1" applyBorder="1"/>
    <xf numFmtId="3" fontId="10" fillId="2" borderId="5" xfId="2" applyNumberFormat="1" applyFont="1" applyFill="1" applyBorder="1"/>
    <xf numFmtId="3" fontId="10" fillId="2" borderId="2" xfId="2" applyNumberFormat="1" applyFont="1" applyFill="1" applyBorder="1"/>
    <xf numFmtId="3" fontId="10" fillId="2" borderId="7" xfId="2" applyNumberFormat="1" applyFont="1" applyFill="1" applyBorder="1"/>
    <xf numFmtId="3" fontId="10" fillId="2" borderId="6" xfId="2" applyNumberFormat="1" applyFont="1" applyFill="1" applyBorder="1"/>
    <xf numFmtId="0" fontId="12" fillId="2" borderId="0" xfId="0" applyFont="1" applyFill="1" applyAlignment="1">
      <alignment horizontal="center" vertical="center"/>
    </xf>
    <xf numFmtId="0" fontId="10" fillId="2" borderId="0" xfId="2" applyFont="1" applyFill="1" applyBorder="1" applyAlignment="1">
      <alignment horizontal="left" indent="2"/>
    </xf>
    <xf numFmtId="0" fontId="10" fillId="2" borderId="0" xfId="2" applyFont="1" applyFill="1" applyAlignment="1">
      <alignment horizontal="left" indent="2"/>
    </xf>
    <xf numFmtId="0" fontId="8" fillId="5" borderId="0" xfId="2" applyFont="1" applyFill="1" applyBorder="1" applyAlignment="1">
      <alignment horizontal="center" vertical="center" wrapText="1"/>
    </xf>
    <xf numFmtId="0" fontId="8" fillId="6" borderId="0" xfId="2" applyFont="1" applyFill="1" applyBorder="1" applyAlignment="1">
      <alignment horizontal="center" vertical="center" wrapText="1"/>
    </xf>
    <xf numFmtId="0" fontId="8" fillId="8" borderId="0" xfId="2" applyFont="1" applyFill="1" applyBorder="1" applyAlignment="1">
      <alignment horizontal="center" vertical="center" wrapText="1"/>
    </xf>
    <xf numFmtId="0" fontId="18" fillId="2" borderId="2" xfId="2" applyFont="1" applyFill="1" applyBorder="1" applyAlignment="1">
      <alignment horizontal="center"/>
    </xf>
    <xf numFmtId="0" fontId="8" fillId="11" borderId="0" xfId="0" applyFont="1" applyFill="1" applyBorder="1" applyAlignment="1">
      <alignment horizontal="center"/>
    </xf>
    <xf numFmtId="0" fontId="12" fillId="2" borderId="4" xfId="0" applyFont="1" applyFill="1" applyBorder="1"/>
    <xf numFmtId="0" fontId="12" fillId="2" borderId="9" xfId="0" applyFont="1" applyFill="1" applyBorder="1"/>
    <xf numFmtId="0" fontId="12" fillId="2" borderId="7" xfId="0" applyFont="1" applyFill="1" applyBorder="1"/>
    <xf numFmtId="0" fontId="7" fillId="2" borderId="5" xfId="0" applyFont="1" applyFill="1" applyBorder="1" applyAlignment="1">
      <alignment horizontal="center"/>
    </xf>
    <xf numFmtId="3" fontId="12" fillId="2" borderId="8" xfId="0" applyNumberFormat="1" applyFont="1" applyFill="1" applyBorder="1"/>
    <xf numFmtId="0" fontId="7" fillId="2" borderId="2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3" fontId="7" fillId="2" borderId="5" xfId="1" applyNumberFormat="1" applyFont="1" applyFill="1" applyBorder="1" applyAlignment="1">
      <alignment horizontal="center"/>
    </xf>
    <xf numFmtId="3" fontId="7" fillId="2" borderId="2" xfId="1" applyNumberFormat="1" applyFont="1" applyFill="1" applyBorder="1" applyAlignment="1">
      <alignment horizontal="center"/>
    </xf>
    <xf numFmtId="3" fontId="7" fillId="2" borderId="6" xfId="1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0" fontId="9" fillId="14" borderId="0" xfId="0" applyFont="1" applyFill="1" applyBorder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/>
    </xf>
    <xf numFmtId="166" fontId="7" fillId="2" borderId="0" xfId="0" applyNumberFormat="1" applyFont="1" applyFill="1" applyBorder="1" applyAlignment="1">
      <alignment horizontal="center"/>
    </xf>
    <xf numFmtId="166" fontId="7" fillId="2" borderId="2" xfId="0" applyNumberFormat="1" applyFont="1" applyFill="1" applyBorder="1" applyAlignment="1">
      <alignment horizontal="center"/>
    </xf>
    <xf numFmtId="166" fontId="7" fillId="2" borderId="9" xfId="0" applyNumberFormat="1" applyFont="1" applyFill="1" applyBorder="1" applyAlignment="1">
      <alignment horizontal="center"/>
    </xf>
    <xf numFmtId="0" fontId="20" fillId="2" borderId="0" xfId="0" applyFont="1" applyFill="1" applyAlignment="1">
      <alignment horizontal="right" indent="1"/>
    </xf>
    <xf numFmtId="0" fontId="20" fillId="2" borderId="0" xfId="0" applyFont="1" applyFill="1"/>
    <xf numFmtId="0" fontId="13" fillId="2" borderId="0" xfId="0" applyFont="1" applyFill="1" applyBorder="1" applyAlignment="1">
      <alignment horizontal="left" indent="1"/>
    </xf>
    <xf numFmtId="0" fontId="13" fillId="2" borderId="0" xfId="0" applyFont="1" applyFill="1"/>
    <xf numFmtId="0" fontId="9" fillId="4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wrapText="1"/>
    </xf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3" fontId="7" fillId="2" borderId="0" xfId="8" applyNumberFormat="1" applyFont="1" applyFill="1" applyBorder="1" applyAlignment="1" applyProtection="1">
      <alignment horizontal="center" vertical="center"/>
      <protection locked="0"/>
    </xf>
    <xf numFmtId="0" fontId="29" fillId="2" borderId="0" xfId="5" applyFont="1" applyFill="1" applyBorder="1" applyAlignment="1" applyProtection="1">
      <alignment horizontal="left" vertical="top"/>
      <protection locked="0"/>
    </xf>
    <xf numFmtId="9" fontId="10" fillId="2" borderId="0" xfId="1" applyFont="1" applyFill="1" applyBorder="1" applyAlignment="1">
      <alignment horizontal="center"/>
    </xf>
    <xf numFmtId="0" fontId="29" fillId="2" borderId="0" xfId="7" applyFont="1" applyFill="1" applyBorder="1" applyAlignment="1" applyProtection="1">
      <alignment horizontal="left" vertical="top"/>
      <protection locked="0"/>
    </xf>
    <xf numFmtId="0" fontId="29" fillId="2" borderId="0" xfId="9" applyNumberFormat="1" applyFont="1" applyFill="1" applyBorder="1" applyAlignment="1" applyProtection="1">
      <alignment horizontal="left" vertical="top"/>
      <protection locked="0"/>
    </xf>
    <xf numFmtId="0" fontId="8" fillId="16" borderId="0" xfId="6" applyFont="1" applyFill="1" applyBorder="1" applyAlignment="1" applyProtection="1">
      <alignment horizontal="center" vertical="center" wrapText="1"/>
      <protection locked="0"/>
    </xf>
    <xf numFmtId="0" fontId="8" fillId="11" borderId="0" xfId="6" applyFont="1" applyFill="1" applyBorder="1" applyAlignment="1" applyProtection="1">
      <alignment horizontal="center" vertical="center" wrapText="1"/>
      <protection locked="0"/>
    </xf>
    <xf numFmtId="0" fontId="8" fillId="11" borderId="0" xfId="7" applyFont="1" applyFill="1" applyBorder="1" applyAlignment="1" applyProtection="1">
      <alignment vertical="center"/>
      <protection locked="0"/>
    </xf>
    <xf numFmtId="0" fontId="30" fillId="2" borderId="0" xfId="5" applyFont="1" applyFill="1" applyBorder="1" applyAlignment="1" applyProtection="1">
      <alignment vertical="top"/>
      <protection locked="0"/>
    </xf>
    <xf numFmtId="0" fontId="30" fillId="2" borderId="0" xfId="5" applyFont="1" applyFill="1" applyBorder="1" applyAlignment="1" applyProtection="1">
      <alignment horizontal="left" vertical="top"/>
      <protection locked="0"/>
    </xf>
    <xf numFmtId="0" fontId="8" fillId="12" borderId="0" xfId="6" applyFont="1" applyFill="1" applyBorder="1" applyAlignment="1" applyProtection="1">
      <alignment horizontal="center" vertical="center" wrapText="1"/>
      <protection locked="0"/>
    </xf>
    <xf numFmtId="3" fontId="7" fillId="2" borderId="4" xfId="8" applyNumberFormat="1" applyFont="1" applyFill="1" applyBorder="1" applyAlignment="1" applyProtection="1">
      <alignment horizontal="center" vertical="center"/>
      <protection locked="0"/>
    </xf>
    <xf numFmtId="3" fontId="7" fillId="2" borderId="1" xfId="8" applyNumberFormat="1" applyFont="1" applyFill="1" applyBorder="1" applyAlignment="1" applyProtection="1">
      <alignment horizontal="center" vertical="center"/>
      <protection locked="0"/>
    </xf>
    <xf numFmtId="3" fontId="7" fillId="2" borderId="5" xfId="8" applyNumberFormat="1" applyFont="1" applyFill="1" applyBorder="1" applyAlignment="1" applyProtection="1">
      <alignment horizontal="center" vertical="center"/>
      <protection locked="0"/>
    </xf>
    <xf numFmtId="3" fontId="7" fillId="2" borderId="8" xfId="8" applyNumberFormat="1" applyFont="1" applyFill="1" applyBorder="1" applyAlignment="1" applyProtection="1">
      <alignment horizontal="center" vertical="center"/>
      <protection locked="0"/>
    </xf>
    <xf numFmtId="3" fontId="7" fillId="2" borderId="2" xfId="8" applyNumberFormat="1" applyFont="1" applyFill="1" applyBorder="1" applyAlignment="1" applyProtection="1">
      <alignment horizontal="center" vertical="center"/>
      <protection locked="0"/>
    </xf>
    <xf numFmtId="3" fontId="10" fillId="2" borderId="9" xfId="8" applyNumberFormat="1" applyFont="1" applyFill="1" applyBorder="1" applyAlignment="1" applyProtection="1">
      <alignment horizontal="center" vertical="center"/>
      <protection locked="0"/>
    </xf>
    <xf numFmtId="3" fontId="10" fillId="2" borderId="7" xfId="8" applyNumberFormat="1" applyFont="1" applyFill="1" applyBorder="1" applyAlignment="1" applyProtection="1">
      <alignment horizontal="center" vertical="center"/>
      <protection locked="0"/>
    </xf>
    <xf numFmtId="3" fontId="10" fillId="2" borderId="6" xfId="8" applyNumberFormat="1" applyFont="1" applyFill="1" applyBorder="1" applyAlignment="1" applyProtection="1">
      <alignment horizontal="center" vertical="center"/>
      <protection locked="0"/>
    </xf>
    <xf numFmtId="0" fontId="23" fillId="4" borderId="0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3" fontId="7" fillId="0" borderId="23" xfId="0" applyNumberFormat="1" applyFont="1" applyBorder="1" applyAlignment="1">
      <alignment horizontal="center" vertical="center" wrapText="1" readingOrder="1"/>
    </xf>
    <xf numFmtId="3" fontId="7" fillId="0" borderId="24" xfId="0" applyNumberFormat="1" applyFont="1" applyBorder="1" applyAlignment="1">
      <alignment horizontal="center" vertical="center" wrapText="1" readingOrder="1"/>
    </xf>
    <xf numFmtId="3" fontId="7" fillId="0" borderId="25" xfId="0" applyNumberFormat="1" applyFont="1" applyBorder="1" applyAlignment="1">
      <alignment horizontal="center" vertical="center" wrapText="1" readingOrder="1"/>
    </xf>
    <xf numFmtId="0" fontId="7" fillId="2" borderId="19" xfId="0" applyFont="1" applyFill="1" applyBorder="1" applyAlignment="1">
      <alignment horizontal="center" vertical="center" wrapText="1"/>
    </xf>
    <xf numFmtId="165" fontId="7" fillId="2" borderId="5" xfId="1" applyNumberFormat="1" applyFont="1" applyFill="1" applyBorder="1" applyAlignment="1">
      <alignment horizontal="center" vertical="center" wrapText="1"/>
    </xf>
    <xf numFmtId="165" fontId="7" fillId="0" borderId="6" xfId="1" applyNumberFormat="1" applyFont="1" applyBorder="1" applyAlignment="1">
      <alignment horizontal="center" vertical="center" wrapText="1"/>
    </xf>
    <xf numFmtId="0" fontId="8" fillId="5" borderId="0" xfId="0" applyFont="1" applyFill="1" applyBorder="1" applyAlignment="1">
      <alignment horizontal="left"/>
    </xf>
    <xf numFmtId="0" fontId="12" fillId="2" borderId="0" xfId="0" applyFont="1" applyFill="1" applyAlignment="1">
      <alignment horizontal="left"/>
    </xf>
    <xf numFmtId="0" fontId="31" fillId="2" borderId="4" xfId="0" applyFont="1" applyFill="1" applyBorder="1" applyAlignment="1">
      <alignment horizontal="center"/>
    </xf>
    <xf numFmtId="0" fontId="31" fillId="2" borderId="5" xfId="0" applyFont="1" applyFill="1" applyBorder="1" applyAlignment="1">
      <alignment horizontal="center"/>
    </xf>
    <xf numFmtId="0" fontId="31" fillId="2" borderId="8" xfId="0" applyFont="1" applyFill="1" applyBorder="1" applyAlignment="1">
      <alignment horizontal="center"/>
    </xf>
    <xf numFmtId="0" fontId="31" fillId="2" borderId="2" xfId="0" applyFont="1" applyFill="1" applyBorder="1" applyAlignment="1">
      <alignment horizontal="center"/>
    </xf>
    <xf numFmtId="0" fontId="31" fillId="2" borderId="9" xfId="0" applyFont="1" applyFill="1" applyBorder="1" applyAlignment="1">
      <alignment horizontal="center"/>
    </xf>
    <xf numFmtId="0" fontId="31" fillId="2" borderId="6" xfId="0" applyFont="1" applyFill="1" applyBorder="1" applyAlignment="1">
      <alignment horizontal="center"/>
    </xf>
    <xf numFmtId="3" fontId="32" fillId="2" borderId="19" xfId="1" applyNumberFormat="1" applyFont="1" applyFill="1" applyBorder="1" applyAlignment="1">
      <alignment horizontal="center" vertical="center" wrapText="1" readingOrder="1"/>
    </xf>
    <xf numFmtId="3" fontId="32" fillId="2" borderId="20" xfId="1" applyNumberFormat="1" applyFont="1" applyFill="1" applyBorder="1" applyAlignment="1">
      <alignment horizontal="center" vertical="center" wrapText="1" readingOrder="1"/>
    </xf>
    <xf numFmtId="3" fontId="32" fillId="2" borderId="21" xfId="1" applyNumberFormat="1" applyFont="1" applyFill="1" applyBorder="1" applyAlignment="1">
      <alignment horizontal="center" vertical="center" wrapText="1" readingOrder="1"/>
    </xf>
    <xf numFmtId="165" fontId="31" fillId="2" borderId="4" xfId="1" applyNumberFormat="1" applyFont="1" applyFill="1" applyBorder="1" applyAlignment="1">
      <alignment horizontal="center" vertical="center" wrapText="1" readingOrder="1"/>
    </xf>
    <xf numFmtId="165" fontId="31" fillId="2" borderId="1" xfId="1" applyNumberFormat="1" applyFont="1" applyFill="1" applyBorder="1" applyAlignment="1">
      <alignment horizontal="center" vertical="center" wrapText="1" readingOrder="1"/>
    </xf>
    <xf numFmtId="165" fontId="31" fillId="2" borderId="5" xfId="1" applyNumberFormat="1" applyFont="1" applyFill="1" applyBorder="1" applyAlignment="1">
      <alignment horizontal="center" vertical="center" wrapText="1" readingOrder="1"/>
    </xf>
    <xf numFmtId="165" fontId="31" fillId="2" borderId="9" xfId="1" applyNumberFormat="1" applyFont="1" applyFill="1" applyBorder="1" applyAlignment="1">
      <alignment horizontal="center" vertical="center" wrapText="1" readingOrder="1"/>
    </xf>
    <xf numFmtId="165" fontId="31" fillId="2" borderId="7" xfId="1" applyNumberFormat="1" applyFont="1" applyFill="1" applyBorder="1" applyAlignment="1">
      <alignment horizontal="center" vertical="center" wrapText="1" readingOrder="1"/>
    </xf>
    <xf numFmtId="165" fontId="31" fillId="2" borderId="6" xfId="1" applyNumberFormat="1" applyFont="1" applyFill="1" applyBorder="1" applyAlignment="1">
      <alignment horizontal="center" vertical="center" wrapText="1" readingOrder="1"/>
    </xf>
    <xf numFmtId="0" fontId="33" fillId="2" borderId="0" xfId="0" applyFont="1" applyFill="1" applyAlignment="1">
      <alignment horizontal="left" vertical="center" indent="15"/>
    </xf>
    <xf numFmtId="0" fontId="33" fillId="2" borderId="0" xfId="0" applyFont="1" applyFill="1" applyAlignment="1">
      <alignment horizontal="center" vertical="center"/>
    </xf>
    <xf numFmtId="0" fontId="33" fillId="0" borderId="0" xfId="0" applyFont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0" fillId="17" borderId="0" xfId="0" applyFont="1" applyFill="1"/>
    <xf numFmtId="0" fontId="0" fillId="2" borderId="0" xfId="0" applyFill="1" applyAlignment="1">
      <alignment horizontal="center"/>
    </xf>
    <xf numFmtId="9" fontId="4" fillId="2" borderId="0" xfId="1" applyFont="1" applyFill="1" applyBorder="1" applyAlignment="1">
      <alignment horizontal="center"/>
    </xf>
    <xf numFmtId="9" fontId="10" fillId="2" borderId="0" xfId="1" applyNumberFormat="1" applyFont="1" applyFill="1" applyBorder="1" applyAlignment="1">
      <alignment horizontal="center"/>
    </xf>
    <xf numFmtId="0" fontId="33" fillId="2" borderId="0" xfId="0" applyFont="1" applyFill="1"/>
    <xf numFmtId="3" fontId="10" fillId="2" borderId="19" xfId="0" applyNumberFormat="1" applyFont="1" applyFill="1" applyBorder="1" applyAlignment="1">
      <alignment horizontal="center"/>
    </xf>
    <xf numFmtId="3" fontId="10" fillId="2" borderId="20" xfId="0" applyNumberFormat="1" applyFont="1" applyFill="1" applyBorder="1" applyAlignment="1">
      <alignment horizontal="center"/>
    </xf>
    <xf numFmtId="3" fontId="10" fillId="2" borderId="21" xfId="0" applyNumberFormat="1" applyFont="1" applyFill="1" applyBorder="1" applyAlignment="1">
      <alignment horizontal="center"/>
    </xf>
    <xf numFmtId="3" fontId="10" fillId="2" borderId="4" xfId="0" applyNumberFormat="1" applyFont="1" applyFill="1" applyBorder="1" applyAlignment="1">
      <alignment horizontal="center"/>
    </xf>
    <xf numFmtId="3" fontId="10" fillId="2" borderId="5" xfId="0" applyNumberFormat="1" applyFont="1" applyFill="1" applyBorder="1" applyAlignment="1">
      <alignment horizontal="center"/>
    </xf>
    <xf numFmtId="3" fontId="10" fillId="2" borderId="8" xfId="0" applyNumberFormat="1" applyFont="1" applyFill="1" applyBorder="1" applyAlignment="1">
      <alignment horizontal="center"/>
    </xf>
    <xf numFmtId="3" fontId="10" fillId="2" borderId="2" xfId="0" applyNumberFormat="1" applyFont="1" applyFill="1" applyBorder="1" applyAlignment="1">
      <alignment horizontal="center"/>
    </xf>
    <xf numFmtId="165" fontId="10" fillId="2" borderId="4" xfId="1" applyNumberFormat="1" applyFont="1" applyFill="1" applyBorder="1" applyAlignment="1">
      <alignment horizontal="center"/>
    </xf>
    <xf numFmtId="165" fontId="10" fillId="2" borderId="5" xfId="1" applyNumberFormat="1" applyFont="1" applyFill="1" applyBorder="1" applyAlignment="1">
      <alignment horizontal="center"/>
    </xf>
    <xf numFmtId="165" fontId="10" fillId="2" borderId="8" xfId="1" applyNumberFormat="1" applyFont="1" applyFill="1" applyBorder="1" applyAlignment="1">
      <alignment horizontal="center"/>
    </xf>
    <xf numFmtId="165" fontId="10" fillId="2" borderId="2" xfId="1" applyNumberFormat="1" applyFont="1" applyFill="1" applyBorder="1" applyAlignment="1">
      <alignment horizontal="center"/>
    </xf>
    <xf numFmtId="3" fontId="10" fillId="2" borderId="1" xfId="0" applyNumberFormat="1" applyFont="1" applyFill="1" applyBorder="1" applyAlignment="1">
      <alignment horizontal="center"/>
    </xf>
    <xf numFmtId="0" fontId="33" fillId="2" borderId="0" xfId="0" applyFont="1" applyFill="1" applyAlignment="1">
      <alignment vertical="center"/>
    </xf>
    <xf numFmtId="0" fontId="10" fillId="6" borderId="0" xfId="0" applyFont="1" applyFill="1"/>
    <xf numFmtId="3" fontId="10" fillId="6" borderId="0" xfId="0" applyNumberFormat="1" applyFont="1" applyFill="1" applyAlignment="1">
      <alignment horizontal="center"/>
    </xf>
    <xf numFmtId="3" fontId="10" fillId="6" borderId="0" xfId="0" applyNumberFormat="1" applyFont="1" applyFill="1" applyBorder="1" applyAlignment="1">
      <alignment horizontal="center"/>
    </xf>
    <xf numFmtId="0" fontId="10" fillId="6" borderId="0" xfId="0" applyFont="1" applyFill="1" applyBorder="1" applyAlignment="1">
      <alignment horizontal="center"/>
    </xf>
    <xf numFmtId="0" fontId="9" fillId="4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/>
    </xf>
    <xf numFmtId="3" fontId="7" fillId="2" borderId="4" xfId="1" applyNumberFormat="1" applyFont="1" applyFill="1" applyBorder="1" applyAlignment="1">
      <alignment horizontal="center"/>
    </xf>
    <xf numFmtId="9" fontId="7" fillId="2" borderId="5" xfId="1" applyNumberFormat="1" applyFont="1" applyFill="1" applyBorder="1" applyAlignment="1">
      <alignment horizontal="center" vertical="center" wrapText="1"/>
    </xf>
    <xf numFmtId="9" fontId="7" fillId="2" borderId="5" xfId="1" applyFont="1" applyFill="1" applyBorder="1" applyAlignment="1">
      <alignment horizontal="center" vertical="center" wrapText="1"/>
    </xf>
    <xf numFmtId="9" fontId="7" fillId="2" borderId="0" xfId="1" applyNumberFormat="1" applyFont="1" applyFill="1" applyBorder="1" applyAlignment="1">
      <alignment horizontal="center" vertical="center" wrapText="1"/>
    </xf>
    <xf numFmtId="9" fontId="7" fillId="2" borderId="0" xfId="1" applyFont="1" applyFill="1" applyBorder="1" applyAlignment="1">
      <alignment horizontal="center" vertical="center" wrapText="1"/>
    </xf>
    <xf numFmtId="3" fontId="7" fillId="2" borderId="8" xfId="1" applyNumberFormat="1" applyFont="1" applyFill="1" applyBorder="1" applyAlignment="1">
      <alignment horizontal="center"/>
    </xf>
    <xf numFmtId="9" fontId="7" fillId="2" borderId="2" xfId="1" applyFont="1" applyFill="1" applyBorder="1" applyAlignment="1">
      <alignment horizontal="center" vertical="center" wrapText="1"/>
    </xf>
    <xf numFmtId="3" fontId="7" fillId="2" borderId="9" xfId="1" applyNumberFormat="1" applyFont="1" applyFill="1" applyBorder="1" applyAlignment="1">
      <alignment horizontal="center"/>
    </xf>
    <xf numFmtId="3" fontId="7" fillId="2" borderId="7" xfId="1" applyNumberFormat="1" applyFont="1" applyFill="1" applyBorder="1" applyAlignment="1">
      <alignment horizontal="center"/>
    </xf>
    <xf numFmtId="9" fontId="7" fillId="2" borderId="6" xfId="1" applyFont="1" applyFill="1" applyBorder="1" applyAlignment="1">
      <alignment horizontal="center" vertical="center" wrapText="1"/>
    </xf>
    <xf numFmtId="0" fontId="8" fillId="18" borderId="7" xfId="0" applyFont="1" applyFill="1" applyBorder="1" applyAlignment="1">
      <alignment horizontal="center" vertical="center" wrapText="1"/>
    </xf>
    <xf numFmtId="9" fontId="7" fillId="2" borderId="2" xfId="1" applyNumberFormat="1" applyFont="1" applyFill="1" applyBorder="1" applyAlignment="1">
      <alignment horizontal="center" vertical="center" wrapText="1"/>
    </xf>
    <xf numFmtId="9" fontId="7" fillId="2" borderId="6" xfId="1" applyNumberFormat="1" applyFont="1" applyFill="1" applyBorder="1" applyAlignment="1">
      <alignment horizontal="center" vertical="center" wrapText="1"/>
    </xf>
    <xf numFmtId="3" fontId="7" fillId="2" borderId="19" xfId="1" applyNumberFormat="1" applyFont="1" applyFill="1" applyBorder="1" applyAlignment="1">
      <alignment horizontal="center"/>
    </xf>
    <xf numFmtId="3" fontId="7" fillId="2" borderId="20" xfId="1" applyNumberFormat="1" applyFont="1" applyFill="1" applyBorder="1" applyAlignment="1">
      <alignment horizontal="center"/>
    </xf>
    <xf numFmtId="3" fontId="7" fillId="2" borderId="21" xfId="1" applyNumberFormat="1" applyFont="1" applyFill="1" applyBorder="1" applyAlignment="1">
      <alignment horizontal="center"/>
    </xf>
    <xf numFmtId="167" fontId="7" fillId="2" borderId="20" xfId="1" applyNumberFormat="1" applyFont="1" applyFill="1" applyBorder="1" applyAlignment="1">
      <alignment horizontal="center"/>
    </xf>
    <xf numFmtId="167" fontId="7" fillId="2" borderId="19" xfId="1" applyNumberFormat="1" applyFont="1" applyFill="1" applyBorder="1" applyAlignment="1">
      <alignment horizontal="center"/>
    </xf>
    <xf numFmtId="167" fontId="7" fillId="2" borderId="21" xfId="1" applyNumberFormat="1" applyFont="1" applyFill="1" applyBorder="1" applyAlignment="1">
      <alignment horizontal="center"/>
    </xf>
    <xf numFmtId="3" fontId="7" fillId="2" borderId="1" xfId="1" applyNumberFormat="1" applyFont="1" applyFill="1" applyBorder="1" applyAlignment="1"/>
    <xf numFmtId="0" fontId="30" fillId="2" borderId="0" xfId="5" applyFont="1" applyFill="1" applyBorder="1" applyAlignment="1" applyProtection="1">
      <alignment horizontal="right" vertical="top"/>
      <protection locked="0"/>
    </xf>
    <xf numFmtId="0" fontId="13" fillId="2" borderId="0" xfId="0" applyFont="1" applyFill="1" applyAlignment="1">
      <alignment horizontal="center"/>
    </xf>
    <xf numFmtId="0" fontId="18" fillId="2" borderId="0" xfId="0" applyFont="1" applyFill="1"/>
    <xf numFmtId="0" fontId="9" fillId="3" borderId="0" xfId="0" applyFont="1" applyFill="1" applyBorder="1" applyAlignment="1">
      <alignment vertical="center" wrapText="1"/>
    </xf>
    <xf numFmtId="0" fontId="6" fillId="2" borderId="0" xfId="0" applyFont="1" applyFill="1" applyAlignment="1">
      <alignment horizontal="left"/>
    </xf>
    <xf numFmtId="9" fontId="7" fillId="2" borderId="4" xfId="0" applyNumberFormat="1" applyFont="1" applyFill="1" applyBorder="1" applyAlignment="1">
      <alignment horizontal="center"/>
    </xf>
    <xf numFmtId="9" fontId="7" fillId="2" borderId="5" xfId="0" applyNumberFormat="1" applyFont="1" applyFill="1" applyBorder="1" applyAlignment="1">
      <alignment horizontal="center"/>
    </xf>
    <xf numFmtId="9" fontId="7" fillId="2" borderId="8" xfId="0" applyNumberFormat="1" applyFont="1" applyFill="1" applyBorder="1" applyAlignment="1">
      <alignment horizontal="center"/>
    </xf>
    <xf numFmtId="9" fontId="7" fillId="2" borderId="2" xfId="0" applyNumberFormat="1" applyFont="1" applyFill="1" applyBorder="1" applyAlignment="1">
      <alignment horizontal="center"/>
    </xf>
    <xf numFmtId="9" fontId="7" fillId="2" borderId="9" xfId="0" applyNumberFormat="1" applyFont="1" applyFill="1" applyBorder="1" applyAlignment="1">
      <alignment horizontal="center"/>
    </xf>
    <xf numFmtId="9" fontId="7" fillId="2" borderId="6" xfId="0" applyNumberFormat="1" applyFont="1" applyFill="1" applyBorder="1" applyAlignment="1">
      <alignment horizontal="center"/>
    </xf>
    <xf numFmtId="165" fontId="7" fillId="2" borderId="9" xfId="0" applyNumberFormat="1" applyFont="1" applyFill="1" applyBorder="1" applyAlignment="1">
      <alignment horizontal="center"/>
    </xf>
    <xf numFmtId="165" fontId="7" fillId="2" borderId="7" xfId="0" applyNumberFormat="1" applyFont="1" applyFill="1" applyBorder="1" applyAlignment="1">
      <alignment horizontal="center"/>
    </xf>
    <xf numFmtId="9" fontId="7" fillId="2" borderId="0" xfId="0" applyNumberFormat="1" applyFont="1" applyFill="1" applyAlignment="1">
      <alignment horizontal="center"/>
    </xf>
    <xf numFmtId="165" fontId="7" fillId="2" borderId="0" xfId="0" applyNumberFormat="1" applyFont="1" applyFill="1" applyAlignment="1">
      <alignment horizontal="center"/>
    </xf>
    <xf numFmtId="9" fontId="7" fillId="2" borderId="1" xfId="0" applyNumberFormat="1" applyFont="1" applyFill="1" applyBorder="1" applyAlignment="1">
      <alignment horizontal="center"/>
    </xf>
    <xf numFmtId="9" fontId="7" fillId="2" borderId="0" xfId="0" applyNumberFormat="1" applyFont="1" applyFill="1" applyBorder="1" applyAlignment="1">
      <alignment horizontal="center"/>
    </xf>
    <xf numFmtId="9" fontId="7" fillId="2" borderId="7" xfId="0" applyNumberFormat="1" applyFont="1" applyFill="1" applyBorder="1" applyAlignment="1">
      <alignment horizontal="center"/>
    </xf>
    <xf numFmtId="3" fontId="7" fillId="2" borderId="4" xfId="0" applyNumberFormat="1" applyFont="1" applyFill="1" applyBorder="1" applyAlignment="1">
      <alignment horizontal="center" vertical="top"/>
    </xf>
    <xf numFmtId="3" fontId="7" fillId="2" borderId="1" xfId="0" applyNumberFormat="1" applyFont="1" applyFill="1" applyBorder="1" applyAlignment="1">
      <alignment horizontal="center" vertical="top"/>
    </xf>
    <xf numFmtId="3" fontId="7" fillId="2" borderId="5" xfId="0" applyNumberFormat="1" applyFont="1" applyFill="1" applyBorder="1" applyAlignment="1">
      <alignment horizontal="center" vertical="top"/>
    </xf>
    <xf numFmtId="3" fontId="7" fillId="2" borderId="8" xfId="0" applyNumberFormat="1" applyFont="1" applyFill="1" applyBorder="1" applyAlignment="1">
      <alignment horizontal="center" vertical="top"/>
    </xf>
    <xf numFmtId="3" fontId="7" fillId="2" borderId="0" xfId="0" applyNumberFormat="1" applyFont="1" applyFill="1" applyBorder="1" applyAlignment="1">
      <alignment horizontal="center" vertical="top"/>
    </xf>
    <xf numFmtId="3" fontId="7" fillId="2" borderId="2" xfId="0" applyNumberFormat="1" applyFont="1" applyFill="1" applyBorder="1" applyAlignment="1">
      <alignment horizontal="center" vertical="top"/>
    </xf>
    <xf numFmtId="3" fontId="10" fillId="2" borderId="9" xfId="0" applyNumberFormat="1" applyFont="1" applyFill="1" applyBorder="1"/>
    <xf numFmtId="3" fontId="7" fillId="2" borderId="8" xfId="0" applyNumberFormat="1" applyFont="1" applyFill="1" applyBorder="1"/>
    <xf numFmtId="3" fontId="10" fillId="2" borderId="9" xfId="0" applyNumberFormat="1" applyFont="1" applyFill="1" applyBorder="1" applyAlignment="1">
      <alignment horizontal="center" vertical="top"/>
    </xf>
    <xf numFmtId="3" fontId="10" fillId="2" borderId="7" xfId="0" applyNumberFormat="1" applyFont="1" applyFill="1" applyBorder="1" applyAlignment="1">
      <alignment horizontal="center" vertical="top"/>
    </xf>
    <xf numFmtId="3" fontId="10" fillId="2" borderId="6" xfId="0" applyNumberFormat="1" applyFont="1" applyFill="1" applyBorder="1" applyAlignment="1">
      <alignment horizontal="center" vertical="top"/>
    </xf>
    <xf numFmtId="3" fontId="7" fillId="2" borderId="0" xfId="0" applyNumberFormat="1" applyFont="1" applyFill="1" applyBorder="1"/>
    <xf numFmtId="0" fontId="20" fillId="2" borderId="0" xfId="0" applyFont="1" applyFill="1" applyBorder="1"/>
    <xf numFmtId="0" fontId="22" fillId="2" borderId="0" xfId="4" applyFont="1" applyFill="1" applyAlignment="1"/>
    <xf numFmtId="0" fontId="13" fillId="2" borderId="0" xfId="4" applyFont="1" applyFill="1" applyAlignment="1">
      <alignment horizontal="left"/>
    </xf>
    <xf numFmtId="0" fontId="13" fillId="2" borderId="0" xfId="4" applyFont="1" applyFill="1"/>
    <xf numFmtId="0" fontId="13" fillId="0" borderId="0" xfId="4" applyFont="1"/>
    <xf numFmtId="0" fontId="13" fillId="2" borderId="0" xfId="4" applyFont="1" applyFill="1" applyBorder="1"/>
    <xf numFmtId="0" fontId="13" fillId="2" borderId="0" xfId="4" applyFont="1" applyFill="1" applyAlignment="1"/>
    <xf numFmtId="0" fontId="8" fillId="2" borderId="0" xfId="0" applyFont="1" applyFill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2" fillId="2" borderId="0" xfId="0" applyFont="1" applyFill="1" applyAlignment="1">
      <alignment horizontal="left" wrapText="1"/>
    </xf>
    <xf numFmtId="0" fontId="6" fillId="2" borderId="0" xfId="0" applyFont="1" applyFill="1" applyAlignment="1">
      <alignment vertical="center"/>
    </xf>
    <xf numFmtId="0" fontId="12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 vertical="center" wrapText="1"/>
    </xf>
    <xf numFmtId="0" fontId="8" fillId="6" borderId="0" xfId="0" applyFont="1" applyFill="1" applyBorder="1" applyAlignment="1">
      <alignment horizontal="center" vertical="center" wrapText="1"/>
    </xf>
    <xf numFmtId="0" fontId="8" fillId="16" borderId="0" xfId="0" applyFont="1" applyFill="1" applyBorder="1" applyAlignment="1">
      <alignment horizontal="center" vertical="center" wrapText="1"/>
    </xf>
    <xf numFmtId="0" fontId="9" fillId="9" borderId="0" xfId="0" applyFont="1" applyFill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8" fillId="6" borderId="0" xfId="2" applyFont="1" applyFill="1" applyBorder="1" applyAlignment="1">
      <alignment horizontal="center" vertical="center" wrapText="1"/>
    </xf>
    <xf numFmtId="0" fontId="8" fillId="6" borderId="7" xfId="2" applyFont="1" applyFill="1" applyBorder="1" applyAlignment="1">
      <alignment horizontal="center" vertical="center" wrapText="1"/>
    </xf>
    <xf numFmtId="0" fontId="9" fillId="15" borderId="0" xfId="0" applyFont="1" applyFill="1" applyBorder="1" applyAlignment="1">
      <alignment horizontal="center" vertical="center" wrapText="1"/>
    </xf>
    <xf numFmtId="0" fontId="9" fillId="16" borderId="0" xfId="0" applyFont="1" applyFill="1" applyBorder="1" applyAlignment="1">
      <alignment horizontal="center" vertical="center" wrapText="1"/>
    </xf>
    <xf numFmtId="0" fontId="9" fillId="14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/>
    </xf>
    <xf numFmtId="3" fontId="20" fillId="2" borderId="1" xfId="0" applyNumberFormat="1" applyFont="1" applyFill="1" applyBorder="1" applyAlignment="1">
      <alignment horizontal="left"/>
    </xf>
    <xf numFmtId="0" fontId="9" fillId="3" borderId="0" xfId="0" applyFont="1" applyFill="1" applyBorder="1" applyAlignment="1">
      <alignment horizontal="center" wrapText="1"/>
    </xf>
    <xf numFmtId="0" fontId="9" fillId="4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13" fillId="2" borderId="0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9" fillId="3" borderId="0" xfId="0" applyFont="1" applyFill="1" applyAlignment="1">
      <alignment horizontal="center" wrapText="1"/>
    </xf>
    <xf numFmtId="0" fontId="13" fillId="5" borderId="0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10" borderId="0" xfId="0" applyFont="1" applyFill="1" applyBorder="1" applyAlignment="1">
      <alignment horizontal="center" vertical="center" wrapText="1"/>
    </xf>
    <xf numFmtId="0" fontId="8" fillId="10" borderId="7" xfId="0" applyFont="1" applyFill="1" applyBorder="1" applyAlignment="1">
      <alignment vertical="center" wrapText="1"/>
    </xf>
    <xf numFmtId="0" fontId="8" fillId="10" borderId="7" xfId="0" applyFont="1" applyFill="1" applyBorder="1" applyAlignment="1">
      <alignment horizontal="center" vertical="center" wrapText="1"/>
    </xf>
    <xf numFmtId="0" fontId="8" fillId="16" borderId="7" xfId="0" applyFont="1" applyFill="1" applyBorder="1" applyAlignment="1">
      <alignment vertical="center" wrapText="1"/>
    </xf>
    <xf numFmtId="0" fontId="8" fillId="16" borderId="2" xfId="0" applyFont="1" applyFill="1" applyBorder="1" applyAlignment="1">
      <alignment horizontal="center" vertical="center" wrapText="1"/>
    </xf>
    <xf numFmtId="0" fontId="8" fillId="16" borderId="6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/>
    </xf>
    <xf numFmtId="0" fontId="9" fillId="12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9" fillId="8" borderId="7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3" fontId="13" fillId="2" borderId="0" xfId="0" applyNumberFormat="1" applyFont="1" applyFill="1" applyBorder="1" applyAlignment="1">
      <alignment horizontal="left"/>
    </xf>
    <xf numFmtId="0" fontId="9" fillId="12" borderId="7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29" fillId="2" borderId="0" xfId="5" applyFont="1" applyFill="1" applyBorder="1" applyAlignment="1" applyProtection="1">
      <alignment horizontal="left" vertical="top" wrapText="1"/>
      <protection locked="0"/>
    </xf>
    <xf numFmtId="0" fontId="28" fillId="0" borderId="0" xfId="5" applyFont="1" applyBorder="1" applyAlignment="1" applyProtection="1">
      <alignment horizontal="center" vertical="center"/>
      <protection locked="0"/>
    </xf>
    <xf numFmtId="0" fontId="8" fillId="6" borderId="0" xfId="5" applyFont="1" applyFill="1" applyBorder="1" applyAlignment="1" applyProtection="1">
      <alignment horizontal="center" vertical="center" wrapText="1"/>
      <protection locked="0"/>
    </xf>
    <xf numFmtId="0" fontId="9" fillId="14" borderId="0" xfId="6" applyFont="1" applyFill="1" applyBorder="1" applyAlignment="1" applyProtection="1">
      <alignment horizontal="center" vertical="center" wrapText="1"/>
      <protection locked="0"/>
    </xf>
    <xf numFmtId="0" fontId="9" fillId="4" borderId="0" xfId="6" applyFont="1" applyFill="1" applyBorder="1" applyAlignment="1" applyProtection="1">
      <alignment horizontal="center" vertical="center" wrapText="1"/>
      <protection locked="0"/>
    </xf>
    <xf numFmtId="0" fontId="8" fillId="6" borderId="0" xfId="6" applyFont="1" applyFill="1" applyBorder="1" applyAlignment="1" applyProtection="1">
      <alignment horizontal="center" vertical="center" wrapText="1"/>
      <protection locked="0"/>
    </xf>
    <xf numFmtId="0" fontId="9" fillId="7" borderId="0" xfId="5" applyFont="1" applyFill="1" applyBorder="1" applyAlignment="1" applyProtection="1">
      <alignment horizontal="center" vertical="center" wrapText="1"/>
      <protection locked="0"/>
    </xf>
    <xf numFmtId="0" fontId="9" fillId="3" borderId="22" xfId="0" applyFont="1" applyFill="1" applyBorder="1" applyAlignment="1">
      <alignment horizontal="center" vertical="center" wrapText="1"/>
    </xf>
    <xf numFmtId="0" fontId="30" fillId="2" borderId="1" xfId="5" applyFont="1" applyFill="1" applyBorder="1" applyAlignment="1" applyProtection="1">
      <alignment horizontal="center" vertical="top"/>
      <protection locked="0"/>
    </xf>
    <xf numFmtId="0" fontId="30" fillId="2" borderId="0" xfId="5" applyFont="1" applyFill="1" applyBorder="1" applyAlignment="1" applyProtection="1">
      <alignment horizontal="center" vertical="top"/>
      <protection locked="0"/>
    </xf>
    <xf numFmtId="0" fontId="25" fillId="8" borderId="0" xfId="0" applyFont="1" applyFill="1" applyBorder="1" applyAlignment="1">
      <alignment horizontal="center" vertical="center" wrapText="1"/>
    </xf>
    <xf numFmtId="0" fontId="23" fillId="7" borderId="0" xfId="0" applyFont="1" applyFill="1" applyBorder="1" applyAlignment="1">
      <alignment horizontal="center" vertical="center" wrapText="1"/>
    </xf>
    <xf numFmtId="0" fontId="23" fillId="7" borderId="7" xfId="0" applyFont="1" applyFill="1" applyBorder="1" applyAlignment="1">
      <alignment horizontal="center" vertical="center" wrapText="1"/>
    </xf>
    <xf numFmtId="0" fontId="25" fillId="6" borderId="0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/>
    </xf>
  </cellXfs>
  <cellStyles count="10">
    <cellStyle name="%" xfId="9"/>
    <cellStyle name="CABECALHO" xfId="6"/>
    <cellStyle name="DADOS" xfId="5"/>
    <cellStyle name="Hiperligação" xfId="4" builtinId="8"/>
    <cellStyle name="Normal" xfId="0" builtinId="0"/>
    <cellStyle name="Normal 2" xfId="2"/>
    <cellStyle name="Normal_II.6.1" xfId="8"/>
    <cellStyle name="Normal_II.7.2-Definitivos 2" xfId="7"/>
    <cellStyle name="Percentagem" xfId="1" builtinId="5"/>
    <cellStyle name="Percentagem 2" xfId="3"/>
  </cellStyles>
  <dxfs count="5">
    <dxf>
      <fill>
        <patternFill>
          <bgColor indexed="47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</dxfs>
  <tableStyles count="0" defaultTableStyle="TableStyleMedium2" defaultPivotStyle="PivotStyleLight16"/>
  <colors>
    <mruColors>
      <color rgb="FFF2F2F2"/>
      <color rgb="FFF9F9F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171450</xdr:rowOff>
    </xdr:from>
    <xdr:to>
      <xdr:col>1</xdr:col>
      <xdr:colOff>526135</xdr:colOff>
      <xdr:row>4</xdr:row>
      <xdr:rowOff>85724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71450"/>
          <a:ext cx="821410" cy="676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114300</xdr:rowOff>
    </xdr:from>
    <xdr:to>
      <xdr:col>1</xdr:col>
      <xdr:colOff>295275</xdr:colOff>
      <xdr:row>2</xdr:row>
      <xdr:rowOff>95250</xdr:rowOff>
    </xdr:to>
    <xdr:sp macro="" textlink="">
      <xdr:nvSpPr>
        <xdr:cNvPr id="2" name="Rectângulo 1">
          <a:hlinkClick xmlns:r="http://schemas.openxmlformats.org/officeDocument/2006/relationships" r:id="rId1"/>
        </xdr:cNvPr>
        <xdr:cNvSpPr/>
      </xdr:nvSpPr>
      <xdr:spPr>
        <a:xfrm>
          <a:off x="76200" y="114300"/>
          <a:ext cx="828675" cy="285750"/>
        </a:xfrm>
        <a:prstGeom prst="rect">
          <a:avLst/>
        </a:prstGeom>
        <a:solidFill>
          <a:schemeClr val="bg1">
            <a:lumMod val="95000"/>
          </a:scheme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000" b="1">
              <a:solidFill>
                <a:schemeClr val="tx2"/>
              </a:solidFill>
              <a:latin typeface="Arial" pitchFamily="34" charset="0"/>
              <a:cs typeface="Arial" pitchFamily="34" charset="0"/>
            </a:rPr>
            <a:t>Índice</a:t>
          </a:r>
        </a:p>
      </xdr:txBody>
    </xdr:sp>
    <xdr:clientData/>
  </xdr:twoCellAnchor>
  <xdr:twoCellAnchor>
    <xdr:from>
      <xdr:col>0</xdr:col>
      <xdr:colOff>76200</xdr:colOff>
      <xdr:row>27</xdr:row>
      <xdr:rowOff>66675</xdr:rowOff>
    </xdr:from>
    <xdr:to>
      <xdr:col>1</xdr:col>
      <xdr:colOff>295275</xdr:colOff>
      <xdr:row>28</xdr:row>
      <xdr:rowOff>161925</xdr:rowOff>
    </xdr:to>
    <xdr:sp macro="" textlink="">
      <xdr:nvSpPr>
        <xdr:cNvPr id="3" name="Rectângulo 2">
          <a:hlinkClick xmlns:r="http://schemas.openxmlformats.org/officeDocument/2006/relationships" r:id="rId1"/>
        </xdr:cNvPr>
        <xdr:cNvSpPr/>
      </xdr:nvSpPr>
      <xdr:spPr>
        <a:xfrm>
          <a:off x="76200" y="66675"/>
          <a:ext cx="828675" cy="285750"/>
        </a:xfrm>
        <a:prstGeom prst="rect">
          <a:avLst/>
        </a:prstGeom>
        <a:solidFill>
          <a:schemeClr val="bg1">
            <a:lumMod val="95000"/>
          </a:scheme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000" b="1">
              <a:solidFill>
                <a:schemeClr val="tx2"/>
              </a:solidFill>
              <a:latin typeface="Arial" pitchFamily="34" charset="0"/>
              <a:cs typeface="Arial" pitchFamily="34" charset="0"/>
            </a:rPr>
            <a:t>Índice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95250</xdr:rowOff>
    </xdr:from>
    <xdr:to>
      <xdr:col>1</xdr:col>
      <xdr:colOff>304800</xdr:colOff>
      <xdr:row>2</xdr:row>
      <xdr:rowOff>76200</xdr:rowOff>
    </xdr:to>
    <xdr:sp macro="" textlink="">
      <xdr:nvSpPr>
        <xdr:cNvPr id="2" name="Rectângulo 1">
          <a:hlinkClick xmlns:r="http://schemas.openxmlformats.org/officeDocument/2006/relationships" r:id="rId1"/>
        </xdr:cNvPr>
        <xdr:cNvSpPr/>
      </xdr:nvSpPr>
      <xdr:spPr>
        <a:xfrm>
          <a:off x="85725" y="95250"/>
          <a:ext cx="828675" cy="285750"/>
        </a:xfrm>
        <a:prstGeom prst="rect">
          <a:avLst/>
        </a:prstGeom>
        <a:solidFill>
          <a:schemeClr val="bg1">
            <a:lumMod val="95000"/>
          </a:scheme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000" b="1">
              <a:solidFill>
                <a:schemeClr val="tx2"/>
              </a:solidFill>
              <a:latin typeface="Arial" pitchFamily="34" charset="0"/>
              <a:cs typeface="Arial" pitchFamily="34" charset="0"/>
            </a:rPr>
            <a:t>Índice</a:t>
          </a:r>
        </a:p>
      </xdr:txBody>
    </xdr:sp>
    <xdr:clientData/>
  </xdr:twoCellAnchor>
  <xdr:twoCellAnchor>
    <xdr:from>
      <xdr:col>0</xdr:col>
      <xdr:colOff>85725</xdr:colOff>
      <xdr:row>26</xdr:row>
      <xdr:rowOff>95250</xdr:rowOff>
    </xdr:from>
    <xdr:to>
      <xdr:col>1</xdr:col>
      <xdr:colOff>304800</xdr:colOff>
      <xdr:row>28</xdr:row>
      <xdr:rowOff>76200</xdr:rowOff>
    </xdr:to>
    <xdr:sp macro="" textlink="">
      <xdr:nvSpPr>
        <xdr:cNvPr id="3" name="Rectângulo 2">
          <a:hlinkClick xmlns:r="http://schemas.openxmlformats.org/officeDocument/2006/relationships" r:id="rId1"/>
        </xdr:cNvPr>
        <xdr:cNvSpPr/>
      </xdr:nvSpPr>
      <xdr:spPr>
        <a:xfrm>
          <a:off x="85725" y="95250"/>
          <a:ext cx="828675" cy="285750"/>
        </a:xfrm>
        <a:prstGeom prst="rect">
          <a:avLst/>
        </a:prstGeom>
        <a:solidFill>
          <a:schemeClr val="bg1">
            <a:lumMod val="95000"/>
          </a:scheme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000" b="1">
              <a:solidFill>
                <a:schemeClr val="tx2"/>
              </a:solidFill>
              <a:latin typeface="Arial" pitchFamily="34" charset="0"/>
              <a:cs typeface="Arial" pitchFamily="34" charset="0"/>
            </a:rPr>
            <a:t>Índice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114300</xdr:rowOff>
    </xdr:from>
    <xdr:to>
      <xdr:col>1</xdr:col>
      <xdr:colOff>295275</xdr:colOff>
      <xdr:row>2</xdr:row>
      <xdr:rowOff>95250</xdr:rowOff>
    </xdr:to>
    <xdr:sp macro="" textlink="">
      <xdr:nvSpPr>
        <xdr:cNvPr id="2" name="Rectângulo 1">
          <a:hlinkClick xmlns:r="http://schemas.openxmlformats.org/officeDocument/2006/relationships" r:id="rId1"/>
        </xdr:cNvPr>
        <xdr:cNvSpPr/>
      </xdr:nvSpPr>
      <xdr:spPr>
        <a:xfrm>
          <a:off x="76200" y="114300"/>
          <a:ext cx="828675" cy="285750"/>
        </a:xfrm>
        <a:prstGeom prst="rect">
          <a:avLst/>
        </a:prstGeom>
        <a:solidFill>
          <a:schemeClr val="bg1">
            <a:lumMod val="95000"/>
          </a:scheme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000" b="1">
              <a:solidFill>
                <a:schemeClr val="tx2"/>
              </a:solidFill>
              <a:latin typeface="Arial" pitchFamily="34" charset="0"/>
              <a:cs typeface="Arial" pitchFamily="34" charset="0"/>
            </a:rPr>
            <a:t>Índice</a:t>
          </a:r>
        </a:p>
      </xdr:txBody>
    </xdr:sp>
    <xdr:clientData/>
  </xdr:twoCellAnchor>
  <xdr:twoCellAnchor>
    <xdr:from>
      <xdr:col>0</xdr:col>
      <xdr:colOff>76200</xdr:colOff>
      <xdr:row>68</xdr:row>
      <xdr:rowOff>114300</xdr:rowOff>
    </xdr:from>
    <xdr:to>
      <xdr:col>1</xdr:col>
      <xdr:colOff>295275</xdr:colOff>
      <xdr:row>70</xdr:row>
      <xdr:rowOff>95250</xdr:rowOff>
    </xdr:to>
    <xdr:sp macro="" textlink="">
      <xdr:nvSpPr>
        <xdr:cNvPr id="3" name="Rectângulo 2">
          <a:hlinkClick xmlns:r="http://schemas.openxmlformats.org/officeDocument/2006/relationships" r:id="rId1"/>
        </xdr:cNvPr>
        <xdr:cNvSpPr/>
      </xdr:nvSpPr>
      <xdr:spPr>
        <a:xfrm>
          <a:off x="76200" y="114300"/>
          <a:ext cx="828675" cy="285750"/>
        </a:xfrm>
        <a:prstGeom prst="rect">
          <a:avLst/>
        </a:prstGeom>
        <a:solidFill>
          <a:schemeClr val="bg1">
            <a:lumMod val="95000"/>
          </a:scheme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000" b="1">
              <a:solidFill>
                <a:schemeClr val="tx2"/>
              </a:solidFill>
              <a:latin typeface="Arial" pitchFamily="34" charset="0"/>
              <a:cs typeface="Arial" pitchFamily="34" charset="0"/>
            </a:rPr>
            <a:t>Índice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123825</xdr:rowOff>
    </xdr:from>
    <xdr:to>
      <xdr:col>1</xdr:col>
      <xdr:colOff>295275</xdr:colOff>
      <xdr:row>2</xdr:row>
      <xdr:rowOff>104775</xdr:rowOff>
    </xdr:to>
    <xdr:sp macro="" textlink="">
      <xdr:nvSpPr>
        <xdr:cNvPr id="2" name="Rectângulo 1">
          <a:hlinkClick xmlns:r="http://schemas.openxmlformats.org/officeDocument/2006/relationships" r:id="rId1"/>
        </xdr:cNvPr>
        <xdr:cNvSpPr/>
      </xdr:nvSpPr>
      <xdr:spPr>
        <a:xfrm>
          <a:off x="76200" y="123825"/>
          <a:ext cx="828675" cy="285750"/>
        </a:xfrm>
        <a:prstGeom prst="rect">
          <a:avLst/>
        </a:prstGeom>
        <a:solidFill>
          <a:schemeClr val="bg1">
            <a:lumMod val="95000"/>
          </a:scheme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000" b="1">
              <a:solidFill>
                <a:schemeClr val="tx2"/>
              </a:solidFill>
              <a:latin typeface="Arial" pitchFamily="34" charset="0"/>
              <a:cs typeface="Arial" pitchFamily="34" charset="0"/>
            </a:rPr>
            <a:t>Índice</a:t>
          </a:r>
        </a:p>
      </xdr:txBody>
    </xdr:sp>
    <xdr:clientData/>
  </xdr:twoCellAnchor>
  <xdr:twoCellAnchor>
    <xdr:from>
      <xdr:col>0</xdr:col>
      <xdr:colOff>76200</xdr:colOff>
      <xdr:row>28</xdr:row>
      <xdr:rowOff>123825</xdr:rowOff>
    </xdr:from>
    <xdr:to>
      <xdr:col>1</xdr:col>
      <xdr:colOff>295275</xdr:colOff>
      <xdr:row>30</xdr:row>
      <xdr:rowOff>104775</xdr:rowOff>
    </xdr:to>
    <xdr:sp macro="" textlink="">
      <xdr:nvSpPr>
        <xdr:cNvPr id="3" name="Rectângulo 2">
          <a:hlinkClick xmlns:r="http://schemas.openxmlformats.org/officeDocument/2006/relationships" r:id="rId1"/>
        </xdr:cNvPr>
        <xdr:cNvSpPr/>
      </xdr:nvSpPr>
      <xdr:spPr>
        <a:xfrm>
          <a:off x="76200" y="123825"/>
          <a:ext cx="828675" cy="285750"/>
        </a:xfrm>
        <a:prstGeom prst="rect">
          <a:avLst/>
        </a:prstGeom>
        <a:solidFill>
          <a:schemeClr val="bg1">
            <a:lumMod val="95000"/>
          </a:scheme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000" b="1">
              <a:solidFill>
                <a:schemeClr val="tx2"/>
              </a:solidFill>
              <a:latin typeface="Arial" pitchFamily="34" charset="0"/>
              <a:cs typeface="Arial" pitchFamily="34" charset="0"/>
            </a:rPr>
            <a:t>Índice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76200</xdr:rowOff>
    </xdr:from>
    <xdr:to>
      <xdr:col>1</xdr:col>
      <xdr:colOff>285750</xdr:colOff>
      <xdr:row>2</xdr:row>
      <xdr:rowOff>38100</xdr:rowOff>
    </xdr:to>
    <xdr:sp macro="" textlink="">
      <xdr:nvSpPr>
        <xdr:cNvPr id="2" name="Rectângulo 1">
          <a:hlinkClick xmlns:r="http://schemas.openxmlformats.org/officeDocument/2006/relationships" r:id="rId1"/>
        </xdr:cNvPr>
        <xdr:cNvSpPr/>
      </xdr:nvSpPr>
      <xdr:spPr>
        <a:xfrm>
          <a:off x="66675" y="76200"/>
          <a:ext cx="828675" cy="285750"/>
        </a:xfrm>
        <a:prstGeom prst="rect">
          <a:avLst/>
        </a:prstGeom>
        <a:solidFill>
          <a:schemeClr val="bg1">
            <a:lumMod val="95000"/>
          </a:scheme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000" b="1">
              <a:solidFill>
                <a:schemeClr val="tx2"/>
              </a:solidFill>
              <a:latin typeface="Arial" pitchFamily="34" charset="0"/>
              <a:cs typeface="Arial" pitchFamily="34" charset="0"/>
            </a:rPr>
            <a:t>Índice</a:t>
          </a:r>
        </a:p>
      </xdr:txBody>
    </xdr:sp>
    <xdr:clientData/>
  </xdr:twoCellAnchor>
  <xdr:twoCellAnchor>
    <xdr:from>
      <xdr:col>0</xdr:col>
      <xdr:colOff>66675</xdr:colOff>
      <xdr:row>26</xdr:row>
      <xdr:rowOff>76200</xdr:rowOff>
    </xdr:from>
    <xdr:to>
      <xdr:col>1</xdr:col>
      <xdr:colOff>285750</xdr:colOff>
      <xdr:row>28</xdr:row>
      <xdr:rowOff>38100</xdr:rowOff>
    </xdr:to>
    <xdr:sp macro="" textlink="">
      <xdr:nvSpPr>
        <xdr:cNvPr id="3" name="Rectângulo 2">
          <a:hlinkClick xmlns:r="http://schemas.openxmlformats.org/officeDocument/2006/relationships" r:id="rId1"/>
        </xdr:cNvPr>
        <xdr:cNvSpPr/>
      </xdr:nvSpPr>
      <xdr:spPr>
        <a:xfrm>
          <a:off x="66675" y="76200"/>
          <a:ext cx="828675" cy="285750"/>
        </a:xfrm>
        <a:prstGeom prst="rect">
          <a:avLst/>
        </a:prstGeom>
        <a:solidFill>
          <a:schemeClr val="bg1">
            <a:lumMod val="95000"/>
          </a:scheme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000" b="1">
              <a:solidFill>
                <a:schemeClr val="tx2"/>
              </a:solidFill>
              <a:latin typeface="Arial" pitchFamily="34" charset="0"/>
              <a:cs typeface="Arial" pitchFamily="34" charset="0"/>
            </a:rPr>
            <a:t>Índice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85725</xdr:rowOff>
    </xdr:from>
    <xdr:to>
      <xdr:col>1</xdr:col>
      <xdr:colOff>333375</xdr:colOff>
      <xdr:row>2</xdr:row>
      <xdr:rowOff>66675</xdr:rowOff>
    </xdr:to>
    <xdr:sp macro="" textlink="">
      <xdr:nvSpPr>
        <xdr:cNvPr id="2" name="Rectângulo 1">
          <a:hlinkClick xmlns:r="http://schemas.openxmlformats.org/officeDocument/2006/relationships" r:id="rId1"/>
        </xdr:cNvPr>
        <xdr:cNvSpPr/>
      </xdr:nvSpPr>
      <xdr:spPr>
        <a:xfrm>
          <a:off x="114300" y="85725"/>
          <a:ext cx="828675" cy="285750"/>
        </a:xfrm>
        <a:prstGeom prst="rect">
          <a:avLst/>
        </a:prstGeom>
        <a:solidFill>
          <a:schemeClr val="bg1">
            <a:lumMod val="95000"/>
          </a:scheme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000" b="1">
              <a:solidFill>
                <a:schemeClr val="tx2"/>
              </a:solidFill>
              <a:latin typeface="Arial" pitchFamily="34" charset="0"/>
              <a:cs typeface="Arial" pitchFamily="34" charset="0"/>
            </a:rPr>
            <a:t>Índice</a:t>
          </a:r>
        </a:p>
      </xdr:txBody>
    </xdr:sp>
    <xdr:clientData/>
  </xdr:twoCellAnchor>
  <xdr:twoCellAnchor>
    <xdr:from>
      <xdr:col>0</xdr:col>
      <xdr:colOff>66675</xdr:colOff>
      <xdr:row>26</xdr:row>
      <xdr:rowOff>76200</xdr:rowOff>
    </xdr:from>
    <xdr:to>
      <xdr:col>1</xdr:col>
      <xdr:colOff>285750</xdr:colOff>
      <xdr:row>28</xdr:row>
      <xdr:rowOff>38100</xdr:rowOff>
    </xdr:to>
    <xdr:sp macro="" textlink="">
      <xdr:nvSpPr>
        <xdr:cNvPr id="3" name="Rectângulo 2">
          <a:hlinkClick xmlns:r="http://schemas.openxmlformats.org/officeDocument/2006/relationships" r:id="rId1"/>
        </xdr:cNvPr>
        <xdr:cNvSpPr/>
      </xdr:nvSpPr>
      <xdr:spPr>
        <a:xfrm>
          <a:off x="66675" y="76200"/>
          <a:ext cx="828675" cy="285750"/>
        </a:xfrm>
        <a:prstGeom prst="rect">
          <a:avLst/>
        </a:prstGeom>
        <a:solidFill>
          <a:schemeClr val="bg1">
            <a:lumMod val="95000"/>
          </a:scheme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000" b="1">
              <a:solidFill>
                <a:schemeClr val="tx2"/>
              </a:solidFill>
              <a:latin typeface="Arial" pitchFamily="34" charset="0"/>
              <a:cs typeface="Arial" pitchFamily="34" charset="0"/>
            </a:rPr>
            <a:t>Índice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85725</xdr:rowOff>
    </xdr:from>
    <xdr:to>
      <xdr:col>1</xdr:col>
      <xdr:colOff>304800</xdr:colOff>
      <xdr:row>2</xdr:row>
      <xdr:rowOff>66675</xdr:rowOff>
    </xdr:to>
    <xdr:sp macro="" textlink="">
      <xdr:nvSpPr>
        <xdr:cNvPr id="2" name="Rectângulo 1">
          <a:hlinkClick xmlns:r="http://schemas.openxmlformats.org/officeDocument/2006/relationships" r:id="rId1"/>
        </xdr:cNvPr>
        <xdr:cNvSpPr/>
      </xdr:nvSpPr>
      <xdr:spPr>
        <a:xfrm>
          <a:off x="85725" y="85725"/>
          <a:ext cx="828675" cy="285750"/>
        </a:xfrm>
        <a:prstGeom prst="rect">
          <a:avLst/>
        </a:prstGeom>
        <a:solidFill>
          <a:schemeClr val="bg1">
            <a:lumMod val="95000"/>
          </a:scheme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000" b="1">
              <a:solidFill>
                <a:schemeClr val="tx2"/>
              </a:solidFill>
              <a:latin typeface="Arial" pitchFamily="34" charset="0"/>
              <a:cs typeface="Arial" pitchFamily="34" charset="0"/>
            </a:rPr>
            <a:t>Índice</a:t>
          </a:r>
        </a:p>
      </xdr:txBody>
    </xdr:sp>
    <xdr:clientData/>
  </xdr:twoCellAnchor>
  <xdr:twoCellAnchor>
    <xdr:from>
      <xdr:col>0</xdr:col>
      <xdr:colOff>66675</xdr:colOff>
      <xdr:row>66</xdr:row>
      <xdr:rowOff>76200</xdr:rowOff>
    </xdr:from>
    <xdr:to>
      <xdr:col>1</xdr:col>
      <xdr:colOff>285750</xdr:colOff>
      <xdr:row>68</xdr:row>
      <xdr:rowOff>38100</xdr:rowOff>
    </xdr:to>
    <xdr:sp macro="" textlink="">
      <xdr:nvSpPr>
        <xdr:cNvPr id="3" name="Rectângulo 2">
          <a:hlinkClick xmlns:r="http://schemas.openxmlformats.org/officeDocument/2006/relationships" r:id="rId1"/>
        </xdr:cNvPr>
        <xdr:cNvSpPr/>
      </xdr:nvSpPr>
      <xdr:spPr>
        <a:xfrm>
          <a:off x="66675" y="76200"/>
          <a:ext cx="828675" cy="285750"/>
        </a:xfrm>
        <a:prstGeom prst="rect">
          <a:avLst/>
        </a:prstGeom>
        <a:solidFill>
          <a:schemeClr val="bg1">
            <a:lumMod val="95000"/>
          </a:scheme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000" b="1">
              <a:solidFill>
                <a:schemeClr val="tx2"/>
              </a:solidFill>
              <a:latin typeface="Arial" pitchFamily="34" charset="0"/>
              <a:cs typeface="Arial" pitchFamily="34" charset="0"/>
            </a:rPr>
            <a:t>Índice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123825</xdr:rowOff>
    </xdr:from>
    <xdr:to>
      <xdr:col>1</xdr:col>
      <xdr:colOff>295275</xdr:colOff>
      <xdr:row>2</xdr:row>
      <xdr:rowOff>104775</xdr:rowOff>
    </xdr:to>
    <xdr:sp macro="" textlink="">
      <xdr:nvSpPr>
        <xdr:cNvPr id="2" name="Rectângulo 1">
          <a:hlinkClick xmlns:r="http://schemas.openxmlformats.org/officeDocument/2006/relationships" r:id="rId1"/>
        </xdr:cNvPr>
        <xdr:cNvSpPr/>
      </xdr:nvSpPr>
      <xdr:spPr>
        <a:xfrm>
          <a:off x="76200" y="123825"/>
          <a:ext cx="828675" cy="285750"/>
        </a:xfrm>
        <a:prstGeom prst="rect">
          <a:avLst/>
        </a:prstGeom>
        <a:solidFill>
          <a:schemeClr val="bg1">
            <a:lumMod val="95000"/>
          </a:scheme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000" b="1">
              <a:solidFill>
                <a:schemeClr val="tx2"/>
              </a:solidFill>
              <a:latin typeface="Arial" pitchFamily="34" charset="0"/>
              <a:cs typeface="Arial" pitchFamily="34" charset="0"/>
            </a:rPr>
            <a:t>Índice</a:t>
          </a:r>
        </a:p>
      </xdr:txBody>
    </xdr:sp>
    <xdr:clientData/>
  </xdr:twoCellAnchor>
  <xdr:twoCellAnchor>
    <xdr:from>
      <xdr:col>0</xdr:col>
      <xdr:colOff>66675</xdr:colOff>
      <xdr:row>67</xdr:row>
      <xdr:rowOff>76200</xdr:rowOff>
    </xdr:from>
    <xdr:to>
      <xdr:col>1</xdr:col>
      <xdr:colOff>285750</xdr:colOff>
      <xdr:row>69</xdr:row>
      <xdr:rowOff>38100</xdr:rowOff>
    </xdr:to>
    <xdr:sp macro="" textlink="">
      <xdr:nvSpPr>
        <xdr:cNvPr id="3" name="Rectângulo 2">
          <a:hlinkClick xmlns:r="http://schemas.openxmlformats.org/officeDocument/2006/relationships" r:id="rId1"/>
        </xdr:cNvPr>
        <xdr:cNvSpPr/>
      </xdr:nvSpPr>
      <xdr:spPr>
        <a:xfrm>
          <a:off x="66675" y="76200"/>
          <a:ext cx="828675" cy="285750"/>
        </a:xfrm>
        <a:prstGeom prst="rect">
          <a:avLst/>
        </a:prstGeom>
        <a:solidFill>
          <a:schemeClr val="bg1">
            <a:lumMod val="95000"/>
          </a:scheme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000" b="1">
              <a:solidFill>
                <a:schemeClr val="tx2"/>
              </a:solidFill>
              <a:latin typeface="Arial" pitchFamily="34" charset="0"/>
              <a:cs typeface="Arial" pitchFamily="34" charset="0"/>
            </a:rPr>
            <a:t>Índice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85725</xdr:rowOff>
    </xdr:from>
    <xdr:to>
      <xdr:col>1</xdr:col>
      <xdr:colOff>314325</xdr:colOff>
      <xdr:row>2</xdr:row>
      <xdr:rowOff>66675</xdr:rowOff>
    </xdr:to>
    <xdr:sp macro="" textlink="">
      <xdr:nvSpPr>
        <xdr:cNvPr id="2" name="Rectângulo 1">
          <a:hlinkClick xmlns:r="http://schemas.openxmlformats.org/officeDocument/2006/relationships" r:id="rId1"/>
        </xdr:cNvPr>
        <xdr:cNvSpPr/>
      </xdr:nvSpPr>
      <xdr:spPr>
        <a:xfrm>
          <a:off x="95250" y="85725"/>
          <a:ext cx="828675" cy="285750"/>
        </a:xfrm>
        <a:prstGeom prst="rect">
          <a:avLst/>
        </a:prstGeom>
        <a:solidFill>
          <a:schemeClr val="bg1">
            <a:lumMod val="95000"/>
          </a:scheme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000" b="1">
              <a:solidFill>
                <a:schemeClr val="tx2"/>
              </a:solidFill>
              <a:latin typeface="Arial" pitchFamily="34" charset="0"/>
              <a:cs typeface="Arial" pitchFamily="34" charset="0"/>
            </a:rPr>
            <a:t>Índice</a:t>
          </a:r>
        </a:p>
      </xdr:txBody>
    </xdr:sp>
    <xdr:clientData/>
  </xdr:twoCellAnchor>
  <xdr:twoCellAnchor>
    <xdr:from>
      <xdr:col>0</xdr:col>
      <xdr:colOff>66675</xdr:colOff>
      <xdr:row>28</xdr:row>
      <xdr:rowOff>76200</xdr:rowOff>
    </xdr:from>
    <xdr:to>
      <xdr:col>1</xdr:col>
      <xdr:colOff>285750</xdr:colOff>
      <xdr:row>30</xdr:row>
      <xdr:rowOff>38100</xdr:rowOff>
    </xdr:to>
    <xdr:sp macro="" textlink="">
      <xdr:nvSpPr>
        <xdr:cNvPr id="3" name="Rectângulo 2">
          <a:hlinkClick xmlns:r="http://schemas.openxmlformats.org/officeDocument/2006/relationships" r:id="rId1"/>
        </xdr:cNvPr>
        <xdr:cNvSpPr/>
      </xdr:nvSpPr>
      <xdr:spPr>
        <a:xfrm>
          <a:off x="66675" y="76200"/>
          <a:ext cx="828675" cy="285750"/>
        </a:xfrm>
        <a:prstGeom prst="rect">
          <a:avLst/>
        </a:prstGeom>
        <a:solidFill>
          <a:schemeClr val="bg1">
            <a:lumMod val="95000"/>
          </a:scheme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000" b="1">
              <a:solidFill>
                <a:schemeClr val="tx2"/>
              </a:solidFill>
              <a:latin typeface="Arial" pitchFamily="34" charset="0"/>
              <a:cs typeface="Arial" pitchFamily="34" charset="0"/>
            </a:rPr>
            <a:t>Índice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57150</xdr:rowOff>
    </xdr:from>
    <xdr:to>
      <xdr:col>1</xdr:col>
      <xdr:colOff>314325</xdr:colOff>
      <xdr:row>1</xdr:row>
      <xdr:rowOff>152400</xdr:rowOff>
    </xdr:to>
    <xdr:sp macro="" textlink="">
      <xdr:nvSpPr>
        <xdr:cNvPr id="2" name="Rectângulo 1">
          <a:hlinkClick xmlns:r="http://schemas.openxmlformats.org/officeDocument/2006/relationships" r:id="rId1"/>
        </xdr:cNvPr>
        <xdr:cNvSpPr/>
      </xdr:nvSpPr>
      <xdr:spPr>
        <a:xfrm>
          <a:off x="95250" y="57150"/>
          <a:ext cx="828675" cy="285750"/>
        </a:xfrm>
        <a:prstGeom prst="rect">
          <a:avLst/>
        </a:prstGeom>
        <a:solidFill>
          <a:schemeClr val="bg1">
            <a:lumMod val="95000"/>
          </a:scheme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000" b="1">
              <a:solidFill>
                <a:schemeClr val="tx2"/>
              </a:solidFill>
              <a:latin typeface="Arial" pitchFamily="34" charset="0"/>
              <a:cs typeface="Arial" pitchFamily="34" charset="0"/>
            </a:rPr>
            <a:t>Índice</a:t>
          </a:r>
        </a:p>
      </xdr:txBody>
    </xdr:sp>
    <xdr:clientData/>
  </xdr:twoCellAnchor>
  <xdr:twoCellAnchor>
    <xdr:from>
      <xdr:col>0</xdr:col>
      <xdr:colOff>66675</xdr:colOff>
      <xdr:row>24</xdr:row>
      <xdr:rowOff>76200</xdr:rowOff>
    </xdr:from>
    <xdr:to>
      <xdr:col>1</xdr:col>
      <xdr:colOff>285750</xdr:colOff>
      <xdr:row>26</xdr:row>
      <xdr:rowOff>38100</xdr:rowOff>
    </xdr:to>
    <xdr:sp macro="" textlink="">
      <xdr:nvSpPr>
        <xdr:cNvPr id="3" name="Rectângulo 2">
          <a:hlinkClick xmlns:r="http://schemas.openxmlformats.org/officeDocument/2006/relationships" r:id="rId1"/>
        </xdr:cNvPr>
        <xdr:cNvSpPr/>
      </xdr:nvSpPr>
      <xdr:spPr>
        <a:xfrm>
          <a:off x="66675" y="76200"/>
          <a:ext cx="828675" cy="285750"/>
        </a:xfrm>
        <a:prstGeom prst="rect">
          <a:avLst/>
        </a:prstGeom>
        <a:solidFill>
          <a:schemeClr val="bg1">
            <a:lumMod val="95000"/>
          </a:scheme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000" b="1">
              <a:solidFill>
                <a:schemeClr val="tx2"/>
              </a:solidFill>
              <a:latin typeface="Arial" pitchFamily="34" charset="0"/>
              <a:cs typeface="Arial" pitchFamily="34" charset="0"/>
            </a:rPr>
            <a:t>Índice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85725</xdr:rowOff>
    </xdr:from>
    <xdr:to>
      <xdr:col>1</xdr:col>
      <xdr:colOff>276225</xdr:colOff>
      <xdr:row>2</xdr:row>
      <xdr:rowOff>66675</xdr:rowOff>
    </xdr:to>
    <xdr:sp macro="" textlink="">
      <xdr:nvSpPr>
        <xdr:cNvPr id="2" name="Rectângulo 1">
          <a:hlinkClick xmlns:r="http://schemas.openxmlformats.org/officeDocument/2006/relationships" r:id="rId1"/>
        </xdr:cNvPr>
        <xdr:cNvSpPr/>
      </xdr:nvSpPr>
      <xdr:spPr>
        <a:xfrm>
          <a:off x="57150" y="85725"/>
          <a:ext cx="828675" cy="285750"/>
        </a:xfrm>
        <a:prstGeom prst="rect">
          <a:avLst/>
        </a:prstGeom>
        <a:solidFill>
          <a:schemeClr val="bg1">
            <a:lumMod val="95000"/>
          </a:scheme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000" b="1">
              <a:solidFill>
                <a:schemeClr val="tx2"/>
              </a:solidFill>
              <a:latin typeface="Arial" pitchFamily="34" charset="0"/>
              <a:cs typeface="Arial" pitchFamily="34" charset="0"/>
            </a:rPr>
            <a:t>Índice</a:t>
          </a:r>
        </a:p>
      </xdr:txBody>
    </xdr:sp>
    <xdr:clientData/>
  </xdr:twoCellAnchor>
  <xdr:twoCellAnchor>
    <xdr:from>
      <xdr:col>0</xdr:col>
      <xdr:colOff>57150</xdr:colOff>
      <xdr:row>71</xdr:row>
      <xdr:rowOff>85725</xdr:rowOff>
    </xdr:from>
    <xdr:to>
      <xdr:col>1</xdr:col>
      <xdr:colOff>276225</xdr:colOff>
      <xdr:row>73</xdr:row>
      <xdr:rowOff>66675</xdr:rowOff>
    </xdr:to>
    <xdr:sp macro="" textlink="">
      <xdr:nvSpPr>
        <xdr:cNvPr id="3" name="Rectângulo 2">
          <a:hlinkClick xmlns:r="http://schemas.openxmlformats.org/officeDocument/2006/relationships" r:id="rId1"/>
        </xdr:cNvPr>
        <xdr:cNvSpPr/>
      </xdr:nvSpPr>
      <xdr:spPr>
        <a:xfrm>
          <a:off x="57150" y="85725"/>
          <a:ext cx="828675" cy="285750"/>
        </a:xfrm>
        <a:prstGeom prst="rect">
          <a:avLst/>
        </a:prstGeom>
        <a:solidFill>
          <a:schemeClr val="bg1">
            <a:lumMod val="95000"/>
          </a:scheme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000" b="1">
              <a:solidFill>
                <a:schemeClr val="tx2"/>
              </a:solidFill>
              <a:latin typeface="Arial" pitchFamily="34" charset="0"/>
              <a:cs typeface="Arial" pitchFamily="34" charset="0"/>
            </a:rPr>
            <a:t>Índice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95250</xdr:rowOff>
    </xdr:from>
    <xdr:to>
      <xdr:col>1</xdr:col>
      <xdr:colOff>295275</xdr:colOff>
      <xdr:row>2</xdr:row>
      <xdr:rowOff>76200</xdr:rowOff>
    </xdr:to>
    <xdr:sp macro="" textlink="">
      <xdr:nvSpPr>
        <xdr:cNvPr id="2" name="Rectângulo 1">
          <a:hlinkClick xmlns:r="http://schemas.openxmlformats.org/officeDocument/2006/relationships" r:id="rId1"/>
        </xdr:cNvPr>
        <xdr:cNvSpPr/>
      </xdr:nvSpPr>
      <xdr:spPr>
        <a:xfrm>
          <a:off x="76200" y="95250"/>
          <a:ext cx="828675" cy="285750"/>
        </a:xfrm>
        <a:prstGeom prst="rect">
          <a:avLst/>
        </a:prstGeom>
        <a:solidFill>
          <a:schemeClr val="bg1">
            <a:lumMod val="95000"/>
          </a:scheme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000" b="1">
              <a:solidFill>
                <a:schemeClr val="tx2"/>
              </a:solidFill>
              <a:latin typeface="Arial" pitchFamily="34" charset="0"/>
              <a:cs typeface="Arial" pitchFamily="34" charset="0"/>
            </a:rPr>
            <a:t>Índice</a:t>
          </a:r>
        </a:p>
      </xdr:txBody>
    </xdr:sp>
    <xdr:clientData/>
  </xdr:twoCellAnchor>
  <xdr:twoCellAnchor>
    <xdr:from>
      <xdr:col>0</xdr:col>
      <xdr:colOff>66675</xdr:colOff>
      <xdr:row>68</xdr:row>
      <xdr:rowOff>76200</xdr:rowOff>
    </xdr:from>
    <xdr:to>
      <xdr:col>1</xdr:col>
      <xdr:colOff>285750</xdr:colOff>
      <xdr:row>70</xdr:row>
      <xdr:rowOff>38100</xdr:rowOff>
    </xdr:to>
    <xdr:sp macro="" textlink="">
      <xdr:nvSpPr>
        <xdr:cNvPr id="3" name="Rectângulo 2">
          <a:hlinkClick xmlns:r="http://schemas.openxmlformats.org/officeDocument/2006/relationships" r:id="rId1"/>
        </xdr:cNvPr>
        <xdr:cNvSpPr/>
      </xdr:nvSpPr>
      <xdr:spPr>
        <a:xfrm>
          <a:off x="66675" y="76200"/>
          <a:ext cx="828675" cy="285750"/>
        </a:xfrm>
        <a:prstGeom prst="rect">
          <a:avLst/>
        </a:prstGeom>
        <a:solidFill>
          <a:schemeClr val="bg1">
            <a:lumMod val="95000"/>
          </a:scheme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000" b="1">
              <a:solidFill>
                <a:schemeClr val="tx2"/>
              </a:solidFill>
              <a:latin typeface="Arial" pitchFamily="34" charset="0"/>
              <a:cs typeface="Arial" pitchFamily="34" charset="0"/>
            </a:rPr>
            <a:t>Índice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66675</xdr:rowOff>
    </xdr:from>
    <xdr:to>
      <xdr:col>1</xdr:col>
      <xdr:colOff>276225</xdr:colOff>
      <xdr:row>2</xdr:row>
      <xdr:rowOff>47625</xdr:rowOff>
    </xdr:to>
    <xdr:sp macro="" textlink="">
      <xdr:nvSpPr>
        <xdr:cNvPr id="2" name="Rectângulo 1">
          <a:hlinkClick xmlns:r="http://schemas.openxmlformats.org/officeDocument/2006/relationships" r:id="rId1"/>
        </xdr:cNvPr>
        <xdr:cNvSpPr/>
      </xdr:nvSpPr>
      <xdr:spPr>
        <a:xfrm>
          <a:off x="57150" y="66675"/>
          <a:ext cx="828675" cy="285750"/>
        </a:xfrm>
        <a:prstGeom prst="rect">
          <a:avLst/>
        </a:prstGeom>
        <a:solidFill>
          <a:schemeClr val="bg1">
            <a:lumMod val="95000"/>
          </a:scheme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000" b="1">
              <a:solidFill>
                <a:schemeClr val="tx2"/>
              </a:solidFill>
              <a:latin typeface="Arial" pitchFamily="34" charset="0"/>
              <a:cs typeface="Arial" pitchFamily="34" charset="0"/>
            </a:rPr>
            <a:t>Índice</a:t>
          </a:r>
        </a:p>
      </xdr:txBody>
    </xdr:sp>
    <xdr:clientData/>
  </xdr:twoCellAnchor>
  <xdr:twoCellAnchor>
    <xdr:from>
      <xdr:col>0</xdr:col>
      <xdr:colOff>66675</xdr:colOff>
      <xdr:row>42</xdr:row>
      <xdr:rowOff>76200</xdr:rowOff>
    </xdr:from>
    <xdr:to>
      <xdr:col>1</xdr:col>
      <xdr:colOff>285750</xdr:colOff>
      <xdr:row>44</xdr:row>
      <xdr:rowOff>38100</xdr:rowOff>
    </xdr:to>
    <xdr:sp macro="" textlink="">
      <xdr:nvSpPr>
        <xdr:cNvPr id="3" name="Rectângulo 2">
          <a:hlinkClick xmlns:r="http://schemas.openxmlformats.org/officeDocument/2006/relationships" r:id="rId1"/>
        </xdr:cNvPr>
        <xdr:cNvSpPr/>
      </xdr:nvSpPr>
      <xdr:spPr>
        <a:xfrm>
          <a:off x="66675" y="76200"/>
          <a:ext cx="828675" cy="285750"/>
        </a:xfrm>
        <a:prstGeom prst="rect">
          <a:avLst/>
        </a:prstGeom>
        <a:solidFill>
          <a:schemeClr val="bg1">
            <a:lumMod val="95000"/>
          </a:scheme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000" b="1">
              <a:solidFill>
                <a:schemeClr val="tx2"/>
              </a:solidFill>
              <a:latin typeface="Arial" pitchFamily="34" charset="0"/>
              <a:cs typeface="Arial" pitchFamily="34" charset="0"/>
            </a:rPr>
            <a:t>Índice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47625</xdr:rowOff>
    </xdr:from>
    <xdr:to>
      <xdr:col>1</xdr:col>
      <xdr:colOff>304800</xdr:colOff>
      <xdr:row>2</xdr:row>
      <xdr:rowOff>28575</xdr:rowOff>
    </xdr:to>
    <xdr:sp macro="" textlink="">
      <xdr:nvSpPr>
        <xdr:cNvPr id="2" name="Rectângulo 1">
          <a:hlinkClick xmlns:r="http://schemas.openxmlformats.org/officeDocument/2006/relationships" r:id="rId1"/>
        </xdr:cNvPr>
        <xdr:cNvSpPr/>
      </xdr:nvSpPr>
      <xdr:spPr>
        <a:xfrm>
          <a:off x="85725" y="47625"/>
          <a:ext cx="828675" cy="285750"/>
        </a:xfrm>
        <a:prstGeom prst="rect">
          <a:avLst/>
        </a:prstGeom>
        <a:solidFill>
          <a:schemeClr val="bg1">
            <a:lumMod val="95000"/>
          </a:scheme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000" b="1">
              <a:solidFill>
                <a:schemeClr val="tx2"/>
              </a:solidFill>
              <a:latin typeface="Arial" pitchFamily="34" charset="0"/>
              <a:cs typeface="Arial" pitchFamily="34" charset="0"/>
            </a:rPr>
            <a:t>Índice</a:t>
          </a:r>
        </a:p>
      </xdr:txBody>
    </xdr:sp>
    <xdr:clientData/>
  </xdr:twoCellAnchor>
  <xdr:twoCellAnchor>
    <xdr:from>
      <xdr:col>0</xdr:col>
      <xdr:colOff>85725</xdr:colOff>
      <xdr:row>68</xdr:row>
      <xdr:rowOff>47625</xdr:rowOff>
    </xdr:from>
    <xdr:to>
      <xdr:col>1</xdr:col>
      <xdr:colOff>304800</xdr:colOff>
      <xdr:row>70</xdr:row>
      <xdr:rowOff>28575</xdr:rowOff>
    </xdr:to>
    <xdr:sp macro="" textlink="">
      <xdr:nvSpPr>
        <xdr:cNvPr id="3" name="Rectângulo 2">
          <a:hlinkClick xmlns:r="http://schemas.openxmlformats.org/officeDocument/2006/relationships" r:id="rId1"/>
        </xdr:cNvPr>
        <xdr:cNvSpPr/>
      </xdr:nvSpPr>
      <xdr:spPr>
        <a:xfrm>
          <a:off x="85725" y="47625"/>
          <a:ext cx="828675" cy="285750"/>
        </a:xfrm>
        <a:prstGeom prst="rect">
          <a:avLst/>
        </a:prstGeom>
        <a:solidFill>
          <a:schemeClr val="bg1">
            <a:lumMod val="95000"/>
          </a:scheme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000" b="1">
              <a:solidFill>
                <a:schemeClr val="tx2"/>
              </a:solidFill>
              <a:latin typeface="Arial" pitchFamily="34" charset="0"/>
              <a:cs typeface="Arial" pitchFamily="34" charset="0"/>
            </a:rPr>
            <a:t>Índice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104775</xdr:rowOff>
    </xdr:from>
    <xdr:to>
      <xdr:col>1</xdr:col>
      <xdr:colOff>304800</xdr:colOff>
      <xdr:row>2</xdr:row>
      <xdr:rowOff>85725</xdr:rowOff>
    </xdr:to>
    <xdr:sp macro="" textlink="">
      <xdr:nvSpPr>
        <xdr:cNvPr id="2" name="Rectângulo 1">
          <a:hlinkClick xmlns:r="http://schemas.openxmlformats.org/officeDocument/2006/relationships" r:id="rId1"/>
        </xdr:cNvPr>
        <xdr:cNvSpPr/>
      </xdr:nvSpPr>
      <xdr:spPr>
        <a:xfrm>
          <a:off x="85725" y="104775"/>
          <a:ext cx="828675" cy="285750"/>
        </a:xfrm>
        <a:prstGeom prst="rect">
          <a:avLst/>
        </a:prstGeom>
        <a:solidFill>
          <a:schemeClr val="bg1">
            <a:lumMod val="95000"/>
          </a:scheme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000" b="1">
              <a:solidFill>
                <a:schemeClr val="tx2"/>
              </a:solidFill>
              <a:latin typeface="Arial" pitchFamily="34" charset="0"/>
              <a:cs typeface="Arial" pitchFamily="34" charset="0"/>
            </a:rPr>
            <a:t>Índice</a:t>
          </a:r>
        </a:p>
      </xdr:txBody>
    </xdr:sp>
    <xdr:clientData/>
  </xdr:twoCellAnchor>
  <xdr:twoCellAnchor>
    <xdr:from>
      <xdr:col>0</xdr:col>
      <xdr:colOff>85725</xdr:colOff>
      <xdr:row>69</xdr:row>
      <xdr:rowOff>47625</xdr:rowOff>
    </xdr:from>
    <xdr:to>
      <xdr:col>1</xdr:col>
      <xdr:colOff>304800</xdr:colOff>
      <xdr:row>71</xdr:row>
      <xdr:rowOff>28575</xdr:rowOff>
    </xdr:to>
    <xdr:sp macro="" textlink="">
      <xdr:nvSpPr>
        <xdr:cNvPr id="3" name="Rectângulo 2">
          <a:hlinkClick xmlns:r="http://schemas.openxmlformats.org/officeDocument/2006/relationships" r:id="rId1"/>
        </xdr:cNvPr>
        <xdr:cNvSpPr/>
      </xdr:nvSpPr>
      <xdr:spPr>
        <a:xfrm>
          <a:off x="85725" y="47625"/>
          <a:ext cx="828675" cy="285750"/>
        </a:xfrm>
        <a:prstGeom prst="rect">
          <a:avLst/>
        </a:prstGeom>
        <a:solidFill>
          <a:schemeClr val="bg1">
            <a:lumMod val="95000"/>
          </a:scheme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000" b="1">
              <a:solidFill>
                <a:schemeClr val="tx2"/>
              </a:solidFill>
              <a:latin typeface="Arial" pitchFamily="34" charset="0"/>
              <a:cs typeface="Arial" pitchFamily="34" charset="0"/>
            </a:rPr>
            <a:t>Índice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76200</xdr:rowOff>
    </xdr:from>
    <xdr:to>
      <xdr:col>1</xdr:col>
      <xdr:colOff>285750</xdr:colOff>
      <xdr:row>1</xdr:row>
      <xdr:rowOff>171450</xdr:rowOff>
    </xdr:to>
    <xdr:sp macro="" textlink="">
      <xdr:nvSpPr>
        <xdr:cNvPr id="2" name="Rectângulo 1">
          <a:hlinkClick xmlns:r="http://schemas.openxmlformats.org/officeDocument/2006/relationships" r:id="rId1"/>
        </xdr:cNvPr>
        <xdr:cNvSpPr/>
      </xdr:nvSpPr>
      <xdr:spPr>
        <a:xfrm>
          <a:off x="66675" y="76200"/>
          <a:ext cx="828675" cy="285750"/>
        </a:xfrm>
        <a:prstGeom prst="rect">
          <a:avLst/>
        </a:prstGeom>
        <a:solidFill>
          <a:schemeClr val="bg1">
            <a:lumMod val="95000"/>
          </a:scheme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000" b="1">
              <a:solidFill>
                <a:schemeClr val="tx2"/>
              </a:solidFill>
              <a:latin typeface="Arial" pitchFamily="34" charset="0"/>
              <a:cs typeface="Arial" pitchFamily="34" charset="0"/>
            </a:rPr>
            <a:t>Índice</a:t>
          </a:r>
        </a:p>
      </xdr:txBody>
    </xdr:sp>
    <xdr:clientData/>
  </xdr:twoCellAnchor>
  <xdr:twoCellAnchor>
    <xdr:from>
      <xdr:col>0</xdr:col>
      <xdr:colOff>85725</xdr:colOff>
      <xdr:row>66</xdr:row>
      <xdr:rowOff>47625</xdr:rowOff>
    </xdr:from>
    <xdr:to>
      <xdr:col>1</xdr:col>
      <xdr:colOff>304800</xdr:colOff>
      <xdr:row>68</xdr:row>
      <xdr:rowOff>28575</xdr:rowOff>
    </xdr:to>
    <xdr:sp macro="" textlink="">
      <xdr:nvSpPr>
        <xdr:cNvPr id="3" name="Rectângulo 2">
          <a:hlinkClick xmlns:r="http://schemas.openxmlformats.org/officeDocument/2006/relationships" r:id="rId1"/>
        </xdr:cNvPr>
        <xdr:cNvSpPr/>
      </xdr:nvSpPr>
      <xdr:spPr>
        <a:xfrm>
          <a:off x="85725" y="47625"/>
          <a:ext cx="828675" cy="285750"/>
        </a:xfrm>
        <a:prstGeom prst="rect">
          <a:avLst/>
        </a:prstGeom>
        <a:solidFill>
          <a:schemeClr val="bg1">
            <a:lumMod val="95000"/>
          </a:scheme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000" b="1">
              <a:solidFill>
                <a:schemeClr val="tx2"/>
              </a:solidFill>
              <a:latin typeface="Arial" pitchFamily="34" charset="0"/>
              <a:cs typeface="Arial" pitchFamily="34" charset="0"/>
            </a:rPr>
            <a:t>Índice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76200</xdr:rowOff>
    </xdr:from>
    <xdr:to>
      <xdr:col>1</xdr:col>
      <xdr:colOff>0</xdr:colOff>
      <xdr:row>1</xdr:row>
      <xdr:rowOff>171450</xdr:rowOff>
    </xdr:to>
    <xdr:sp macro="" textlink="">
      <xdr:nvSpPr>
        <xdr:cNvPr id="2" name="Rectângulo 1">
          <a:hlinkClick xmlns:r="http://schemas.openxmlformats.org/officeDocument/2006/relationships" r:id="rId1"/>
        </xdr:cNvPr>
        <xdr:cNvSpPr/>
      </xdr:nvSpPr>
      <xdr:spPr>
        <a:xfrm>
          <a:off x="66675" y="76200"/>
          <a:ext cx="828675" cy="285750"/>
        </a:xfrm>
        <a:prstGeom prst="rect">
          <a:avLst/>
        </a:prstGeom>
        <a:solidFill>
          <a:schemeClr val="bg1">
            <a:lumMod val="95000"/>
          </a:scheme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000" b="1">
              <a:solidFill>
                <a:schemeClr val="tx2"/>
              </a:solidFill>
              <a:latin typeface="Arial" pitchFamily="34" charset="0"/>
              <a:cs typeface="Arial" pitchFamily="34" charset="0"/>
            </a:rPr>
            <a:t>Índice</a:t>
          </a:r>
        </a:p>
      </xdr:txBody>
    </xdr:sp>
    <xdr:clientData/>
  </xdr:twoCellAnchor>
  <xdr:twoCellAnchor>
    <xdr:from>
      <xdr:col>0</xdr:col>
      <xdr:colOff>66675</xdr:colOff>
      <xdr:row>0</xdr:row>
      <xdr:rowOff>76200</xdr:rowOff>
    </xdr:from>
    <xdr:to>
      <xdr:col>1</xdr:col>
      <xdr:colOff>285750</xdr:colOff>
      <xdr:row>1</xdr:row>
      <xdr:rowOff>171450</xdr:rowOff>
    </xdr:to>
    <xdr:sp macro="" textlink="">
      <xdr:nvSpPr>
        <xdr:cNvPr id="3" name="Rectângulo 2">
          <a:hlinkClick xmlns:r="http://schemas.openxmlformats.org/officeDocument/2006/relationships" r:id="rId1"/>
        </xdr:cNvPr>
        <xdr:cNvSpPr/>
      </xdr:nvSpPr>
      <xdr:spPr>
        <a:xfrm>
          <a:off x="66675" y="76200"/>
          <a:ext cx="828675" cy="285750"/>
        </a:xfrm>
        <a:prstGeom prst="rect">
          <a:avLst/>
        </a:prstGeom>
        <a:solidFill>
          <a:schemeClr val="bg1">
            <a:lumMod val="95000"/>
          </a:scheme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000" b="1">
              <a:solidFill>
                <a:schemeClr val="tx2"/>
              </a:solidFill>
              <a:latin typeface="Arial" pitchFamily="34" charset="0"/>
              <a:cs typeface="Arial" pitchFamily="34" charset="0"/>
            </a:rPr>
            <a:t>Índice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76200</xdr:rowOff>
    </xdr:from>
    <xdr:to>
      <xdr:col>1</xdr:col>
      <xdr:colOff>0</xdr:colOff>
      <xdr:row>1</xdr:row>
      <xdr:rowOff>171450</xdr:rowOff>
    </xdr:to>
    <xdr:sp macro="" textlink="">
      <xdr:nvSpPr>
        <xdr:cNvPr id="2" name="Rectângulo 1">
          <a:hlinkClick xmlns:r="http://schemas.openxmlformats.org/officeDocument/2006/relationships" r:id="rId1"/>
        </xdr:cNvPr>
        <xdr:cNvSpPr/>
      </xdr:nvSpPr>
      <xdr:spPr>
        <a:xfrm>
          <a:off x="66675" y="76200"/>
          <a:ext cx="542925" cy="285750"/>
        </a:xfrm>
        <a:prstGeom prst="rect">
          <a:avLst/>
        </a:prstGeom>
        <a:solidFill>
          <a:schemeClr val="bg1">
            <a:lumMod val="95000"/>
          </a:scheme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000" b="1">
              <a:solidFill>
                <a:schemeClr val="tx2"/>
              </a:solidFill>
              <a:latin typeface="Arial" pitchFamily="34" charset="0"/>
              <a:cs typeface="Arial" pitchFamily="34" charset="0"/>
            </a:rPr>
            <a:t>Índice</a:t>
          </a:r>
        </a:p>
      </xdr:txBody>
    </xdr:sp>
    <xdr:clientData/>
  </xdr:twoCellAnchor>
  <xdr:twoCellAnchor>
    <xdr:from>
      <xdr:col>0</xdr:col>
      <xdr:colOff>66675</xdr:colOff>
      <xdr:row>0</xdr:row>
      <xdr:rowOff>76200</xdr:rowOff>
    </xdr:from>
    <xdr:to>
      <xdr:col>1</xdr:col>
      <xdr:colOff>285750</xdr:colOff>
      <xdr:row>1</xdr:row>
      <xdr:rowOff>171450</xdr:rowOff>
    </xdr:to>
    <xdr:sp macro="" textlink="">
      <xdr:nvSpPr>
        <xdr:cNvPr id="3" name="Rectângulo 2">
          <a:hlinkClick xmlns:r="http://schemas.openxmlformats.org/officeDocument/2006/relationships" r:id="rId1"/>
        </xdr:cNvPr>
        <xdr:cNvSpPr/>
      </xdr:nvSpPr>
      <xdr:spPr>
        <a:xfrm>
          <a:off x="66675" y="76200"/>
          <a:ext cx="828675" cy="285750"/>
        </a:xfrm>
        <a:prstGeom prst="rect">
          <a:avLst/>
        </a:prstGeom>
        <a:solidFill>
          <a:schemeClr val="bg1">
            <a:lumMod val="95000"/>
          </a:scheme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000" b="1">
              <a:solidFill>
                <a:schemeClr val="tx2"/>
              </a:solidFill>
              <a:latin typeface="Arial" pitchFamily="34" charset="0"/>
              <a:cs typeface="Arial" pitchFamily="34" charset="0"/>
            </a:rPr>
            <a:t>Índice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76200</xdr:rowOff>
    </xdr:from>
    <xdr:to>
      <xdr:col>1</xdr:col>
      <xdr:colOff>0</xdr:colOff>
      <xdr:row>1</xdr:row>
      <xdr:rowOff>171450</xdr:rowOff>
    </xdr:to>
    <xdr:sp macro="" textlink="">
      <xdr:nvSpPr>
        <xdr:cNvPr id="2" name="Rectângulo 1">
          <a:hlinkClick xmlns:r="http://schemas.openxmlformats.org/officeDocument/2006/relationships" r:id="rId1"/>
        </xdr:cNvPr>
        <xdr:cNvSpPr/>
      </xdr:nvSpPr>
      <xdr:spPr>
        <a:xfrm>
          <a:off x="66675" y="76200"/>
          <a:ext cx="542925" cy="285750"/>
        </a:xfrm>
        <a:prstGeom prst="rect">
          <a:avLst/>
        </a:prstGeom>
        <a:solidFill>
          <a:schemeClr val="bg1">
            <a:lumMod val="95000"/>
          </a:scheme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000" b="1">
              <a:solidFill>
                <a:schemeClr val="tx2"/>
              </a:solidFill>
              <a:latin typeface="Arial" pitchFamily="34" charset="0"/>
              <a:cs typeface="Arial" pitchFamily="34" charset="0"/>
            </a:rPr>
            <a:t>Índice</a:t>
          </a:r>
        </a:p>
      </xdr:txBody>
    </xdr:sp>
    <xdr:clientData/>
  </xdr:twoCellAnchor>
  <xdr:twoCellAnchor>
    <xdr:from>
      <xdr:col>0</xdr:col>
      <xdr:colOff>66675</xdr:colOff>
      <xdr:row>0</xdr:row>
      <xdr:rowOff>76200</xdr:rowOff>
    </xdr:from>
    <xdr:to>
      <xdr:col>1</xdr:col>
      <xdr:colOff>285750</xdr:colOff>
      <xdr:row>1</xdr:row>
      <xdr:rowOff>171450</xdr:rowOff>
    </xdr:to>
    <xdr:sp macro="" textlink="">
      <xdr:nvSpPr>
        <xdr:cNvPr id="3" name="Rectângulo 2">
          <a:hlinkClick xmlns:r="http://schemas.openxmlformats.org/officeDocument/2006/relationships" r:id="rId1"/>
        </xdr:cNvPr>
        <xdr:cNvSpPr/>
      </xdr:nvSpPr>
      <xdr:spPr>
        <a:xfrm>
          <a:off x="66675" y="76200"/>
          <a:ext cx="828675" cy="285750"/>
        </a:xfrm>
        <a:prstGeom prst="rect">
          <a:avLst/>
        </a:prstGeom>
        <a:solidFill>
          <a:schemeClr val="bg1">
            <a:lumMod val="95000"/>
          </a:scheme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000" b="1">
              <a:solidFill>
                <a:schemeClr val="tx2"/>
              </a:solidFill>
              <a:latin typeface="Arial" pitchFamily="34" charset="0"/>
              <a:cs typeface="Arial" pitchFamily="34" charset="0"/>
            </a:rPr>
            <a:t>Índice</a:t>
          </a:r>
        </a:p>
      </xdr:txBody>
    </xdr:sp>
    <xdr:clientData/>
  </xdr:twoCellAnchor>
  <xdr:twoCellAnchor>
    <xdr:from>
      <xdr:col>0</xdr:col>
      <xdr:colOff>85725</xdr:colOff>
      <xdr:row>49</xdr:row>
      <xdr:rowOff>47625</xdr:rowOff>
    </xdr:from>
    <xdr:to>
      <xdr:col>1</xdr:col>
      <xdr:colOff>304800</xdr:colOff>
      <xdr:row>51</xdr:row>
      <xdr:rowOff>28575</xdr:rowOff>
    </xdr:to>
    <xdr:sp macro="" textlink="">
      <xdr:nvSpPr>
        <xdr:cNvPr id="4" name="Rectângulo 3">
          <a:hlinkClick xmlns:r="http://schemas.openxmlformats.org/officeDocument/2006/relationships" r:id="rId1"/>
        </xdr:cNvPr>
        <xdr:cNvSpPr/>
      </xdr:nvSpPr>
      <xdr:spPr>
        <a:xfrm>
          <a:off x="85725" y="47625"/>
          <a:ext cx="828675" cy="285750"/>
        </a:xfrm>
        <a:prstGeom prst="rect">
          <a:avLst/>
        </a:prstGeom>
        <a:solidFill>
          <a:schemeClr val="bg1">
            <a:lumMod val="95000"/>
          </a:scheme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000" b="1">
              <a:solidFill>
                <a:schemeClr val="tx2"/>
              </a:solidFill>
              <a:latin typeface="Arial" pitchFamily="34" charset="0"/>
              <a:cs typeface="Arial" pitchFamily="34" charset="0"/>
            </a:rPr>
            <a:t>Índice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76200</xdr:rowOff>
    </xdr:from>
    <xdr:to>
      <xdr:col>1</xdr:col>
      <xdr:colOff>0</xdr:colOff>
      <xdr:row>1</xdr:row>
      <xdr:rowOff>171450</xdr:rowOff>
    </xdr:to>
    <xdr:sp macro="" textlink="">
      <xdr:nvSpPr>
        <xdr:cNvPr id="2" name="Rectângulo 1">
          <a:hlinkClick xmlns:r="http://schemas.openxmlformats.org/officeDocument/2006/relationships" r:id="rId1"/>
        </xdr:cNvPr>
        <xdr:cNvSpPr/>
      </xdr:nvSpPr>
      <xdr:spPr>
        <a:xfrm>
          <a:off x="66675" y="76200"/>
          <a:ext cx="542925" cy="285750"/>
        </a:xfrm>
        <a:prstGeom prst="rect">
          <a:avLst/>
        </a:prstGeom>
        <a:solidFill>
          <a:schemeClr val="bg1">
            <a:lumMod val="95000"/>
          </a:scheme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000" b="1">
              <a:solidFill>
                <a:schemeClr val="tx2"/>
              </a:solidFill>
              <a:latin typeface="Arial" pitchFamily="34" charset="0"/>
              <a:cs typeface="Arial" pitchFamily="34" charset="0"/>
            </a:rPr>
            <a:t>Índice</a:t>
          </a:r>
        </a:p>
      </xdr:txBody>
    </xdr:sp>
    <xdr:clientData/>
  </xdr:twoCellAnchor>
  <xdr:twoCellAnchor>
    <xdr:from>
      <xdr:col>0</xdr:col>
      <xdr:colOff>66675</xdr:colOff>
      <xdr:row>0</xdr:row>
      <xdr:rowOff>76200</xdr:rowOff>
    </xdr:from>
    <xdr:to>
      <xdr:col>1</xdr:col>
      <xdr:colOff>285750</xdr:colOff>
      <xdr:row>1</xdr:row>
      <xdr:rowOff>171450</xdr:rowOff>
    </xdr:to>
    <xdr:sp macro="" textlink="">
      <xdr:nvSpPr>
        <xdr:cNvPr id="3" name="Rectângulo 2">
          <a:hlinkClick xmlns:r="http://schemas.openxmlformats.org/officeDocument/2006/relationships" r:id="rId1"/>
        </xdr:cNvPr>
        <xdr:cNvSpPr/>
      </xdr:nvSpPr>
      <xdr:spPr>
        <a:xfrm>
          <a:off x="66675" y="76200"/>
          <a:ext cx="828675" cy="285750"/>
        </a:xfrm>
        <a:prstGeom prst="rect">
          <a:avLst/>
        </a:prstGeom>
        <a:solidFill>
          <a:schemeClr val="bg1">
            <a:lumMod val="95000"/>
          </a:scheme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000" b="1">
              <a:solidFill>
                <a:schemeClr val="tx2"/>
              </a:solidFill>
              <a:latin typeface="Arial" pitchFamily="34" charset="0"/>
              <a:cs typeface="Arial" pitchFamily="34" charset="0"/>
            </a:rPr>
            <a:t>Índice</a:t>
          </a:r>
        </a:p>
      </xdr:txBody>
    </xdr:sp>
    <xdr:clientData/>
  </xdr:twoCellAnchor>
  <xdr:twoCellAnchor>
    <xdr:from>
      <xdr:col>0</xdr:col>
      <xdr:colOff>66675</xdr:colOff>
      <xdr:row>68</xdr:row>
      <xdr:rowOff>76200</xdr:rowOff>
    </xdr:from>
    <xdr:to>
      <xdr:col>1</xdr:col>
      <xdr:colOff>0</xdr:colOff>
      <xdr:row>69</xdr:row>
      <xdr:rowOff>171450</xdr:rowOff>
    </xdr:to>
    <xdr:sp macro="" textlink="">
      <xdr:nvSpPr>
        <xdr:cNvPr id="4" name="Rectângulo 3">
          <a:hlinkClick xmlns:r="http://schemas.openxmlformats.org/officeDocument/2006/relationships" r:id="rId1"/>
        </xdr:cNvPr>
        <xdr:cNvSpPr/>
      </xdr:nvSpPr>
      <xdr:spPr>
        <a:xfrm>
          <a:off x="66675" y="76200"/>
          <a:ext cx="542925" cy="285750"/>
        </a:xfrm>
        <a:prstGeom prst="rect">
          <a:avLst/>
        </a:prstGeom>
        <a:solidFill>
          <a:schemeClr val="bg1">
            <a:lumMod val="95000"/>
          </a:scheme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000" b="1">
              <a:solidFill>
                <a:schemeClr val="tx2"/>
              </a:solidFill>
              <a:latin typeface="Arial" pitchFamily="34" charset="0"/>
              <a:cs typeface="Arial" pitchFamily="34" charset="0"/>
            </a:rPr>
            <a:t>Índice</a:t>
          </a:r>
        </a:p>
      </xdr:txBody>
    </xdr:sp>
    <xdr:clientData/>
  </xdr:twoCellAnchor>
  <xdr:twoCellAnchor>
    <xdr:from>
      <xdr:col>0</xdr:col>
      <xdr:colOff>66675</xdr:colOff>
      <xdr:row>68</xdr:row>
      <xdr:rowOff>76200</xdr:rowOff>
    </xdr:from>
    <xdr:to>
      <xdr:col>1</xdr:col>
      <xdr:colOff>285750</xdr:colOff>
      <xdr:row>69</xdr:row>
      <xdr:rowOff>171450</xdr:rowOff>
    </xdr:to>
    <xdr:sp macro="" textlink="">
      <xdr:nvSpPr>
        <xdr:cNvPr id="5" name="Rectângulo 4">
          <a:hlinkClick xmlns:r="http://schemas.openxmlformats.org/officeDocument/2006/relationships" r:id="rId1"/>
        </xdr:cNvPr>
        <xdr:cNvSpPr/>
      </xdr:nvSpPr>
      <xdr:spPr>
        <a:xfrm>
          <a:off x="66675" y="76200"/>
          <a:ext cx="828675" cy="285750"/>
        </a:xfrm>
        <a:prstGeom prst="rect">
          <a:avLst/>
        </a:prstGeom>
        <a:solidFill>
          <a:schemeClr val="bg1">
            <a:lumMod val="95000"/>
          </a:scheme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000" b="1">
              <a:solidFill>
                <a:schemeClr val="tx2"/>
              </a:solidFill>
              <a:latin typeface="Arial" pitchFamily="34" charset="0"/>
              <a:cs typeface="Arial" pitchFamily="34" charset="0"/>
            </a:rPr>
            <a:t>Índice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76200</xdr:rowOff>
    </xdr:from>
    <xdr:to>
      <xdr:col>1</xdr:col>
      <xdr:colOff>0</xdr:colOff>
      <xdr:row>1</xdr:row>
      <xdr:rowOff>171450</xdr:rowOff>
    </xdr:to>
    <xdr:sp macro="" textlink="">
      <xdr:nvSpPr>
        <xdr:cNvPr id="2" name="Rectângulo 1">
          <a:hlinkClick xmlns:r="http://schemas.openxmlformats.org/officeDocument/2006/relationships" r:id="rId1"/>
        </xdr:cNvPr>
        <xdr:cNvSpPr/>
      </xdr:nvSpPr>
      <xdr:spPr>
        <a:xfrm>
          <a:off x="66675" y="76200"/>
          <a:ext cx="542925" cy="285750"/>
        </a:xfrm>
        <a:prstGeom prst="rect">
          <a:avLst/>
        </a:prstGeom>
        <a:solidFill>
          <a:schemeClr val="bg1">
            <a:lumMod val="95000"/>
          </a:scheme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000" b="1">
              <a:solidFill>
                <a:schemeClr val="tx2"/>
              </a:solidFill>
              <a:latin typeface="Arial" pitchFamily="34" charset="0"/>
              <a:cs typeface="Arial" pitchFamily="34" charset="0"/>
            </a:rPr>
            <a:t>Índice</a:t>
          </a:r>
        </a:p>
      </xdr:txBody>
    </xdr:sp>
    <xdr:clientData/>
  </xdr:twoCellAnchor>
  <xdr:twoCellAnchor>
    <xdr:from>
      <xdr:col>0</xdr:col>
      <xdr:colOff>66675</xdr:colOff>
      <xdr:row>0</xdr:row>
      <xdr:rowOff>76200</xdr:rowOff>
    </xdr:from>
    <xdr:to>
      <xdr:col>1</xdr:col>
      <xdr:colOff>285750</xdr:colOff>
      <xdr:row>1</xdr:row>
      <xdr:rowOff>171450</xdr:rowOff>
    </xdr:to>
    <xdr:sp macro="" textlink="">
      <xdr:nvSpPr>
        <xdr:cNvPr id="3" name="Rectângulo 2">
          <a:hlinkClick xmlns:r="http://schemas.openxmlformats.org/officeDocument/2006/relationships" r:id="rId1"/>
        </xdr:cNvPr>
        <xdr:cNvSpPr/>
      </xdr:nvSpPr>
      <xdr:spPr>
        <a:xfrm>
          <a:off x="66675" y="76200"/>
          <a:ext cx="828675" cy="285750"/>
        </a:xfrm>
        <a:prstGeom prst="rect">
          <a:avLst/>
        </a:prstGeom>
        <a:solidFill>
          <a:schemeClr val="bg1">
            <a:lumMod val="95000"/>
          </a:scheme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000" b="1">
              <a:solidFill>
                <a:schemeClr val="tx2"/>
              </a:solidFill>
              <a:latin typeface="Arial" pitchFamily="34" charset="0"/>
              <a:cs typeface="Arial" pitchFamily="34" charset="0"/>
            </a:rPr>
            <a:t>Índice</a:t>
          </a:r>
        </a:p>
      </xdr:txBody>
    </xdr:sp>
    <xdr:clientData/>
  </xdr:twoCellAnchor>
  <xdr:twoCellAnchor>
    <xdr:from>
      <xdr:col>0</xdr:col>
      <xdr:colOff>66675</xdr:colOff>
      <xdr:row>33</xdr:row>
      <xdr:rowOff>76200</xdr:rowOff>
    </xdr:from>
    <xdr:to>
      <xdr:col>1</xdr:col>
      <xdr:colOff>0</xdr:colOff>
      <xdr:row>34</xdr:row>
      <xdr:rowOff>171450</xdr:rowOff>
    </xdr:to>
    <xdr:sp macro="" textlink="">
      <xdr:nvSpPr>
        <xdr:cNvPr id="4" name="Rectângulo 3">
          <a:hlinkClick xmlns:r="http://schemas.openxmlformats.org/officeDocument/2006/relationships" r:id="rId1"/>
        </xdr:cNvPr>
        <xdr:cNvSpPr/>
      </xdr:nvSpPr>
      <xdr:spPr>
        <a:xfrm>
          <a:off x="66675" y="76200"/>
          <a:ext cx="542925" cy="285750"/>
        </a:xfrm>
        <a:prstGeom prst="rect">
          <a:avLst/>
        </a:prstGeom>
        <a:solidFill>
          <a:schemeClr val="bg1">
            <a:lumMod val="95000"/>
          </a:scheme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000" b="1">
              <a:solidFill>
                <a:schemeClr val="tx2"/>
              </a:solidFill>
              <a:latin typeface="Arial" pitchFamily="34" charset="0"/>
              <a:cs typeface="Arial" pitchFamily="34" charset="0"/>
            </a:rPr>
            <a:t>Índice</a:t>
          </a:r>
        </a:p>
      </xdr:txBody>
    </xdr:sp>
    <xdr:clientData/>
  </xdr:twoCellAnchor>
  <xdr:twoCellAnchor>
    <xdr:from>
      <xdr:col>0</xdr:col>
      <xdr:colOff>66675</xdr:colOff>
      <xdr:row>33</xdr:row>
      <xdr:rowOff>76200</xdr:rowOff>
    </xdr:from>
    <xdr:to>
      <xdr:col>1</xdr:col>
      <xdr:colOff>285750</xdr:colOff>
      <xdr:row>34</xdr:row>
      <xdr:rowOff>171450</xdr:rowOff>
    </xdr:to>
    <xdr:sp macro="" textlink="">
      <xdr:nvSpPr>
        <xdr:cNvPr id="5" name="Rectângulo 4">
          <a:hlinkClick xmlns:r="http://schemas.openxmlformats.org/officeDocument/2006/relationships" r:id="rId1"/>
        </xdr:cNvPr>
        <xdr:cNvSpPr/>
      </xdr:nvSpPr>
      <xdr:spPr>
        <a:xfrm>
          <a:off x="66675" y="76200"/>
          <a:ext cx="828675" cy="285750"/>
        </a:xfrm>
        <a:prstGeom prst="rect">
          <a:avLst/>
        </a:prstGeom>
        <a:solidFill>
          <a:schemeClr val="bg1">
            <a:lumMod val="95000"/>
          </a:scheme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000" b="1">
              <a:solidFill>
                <a:schemeClr val="tx2"/>
              </a:solidFill>
              <a:latin typeface="Arial" pitchFamily="34" charset="0"/>
              <a:cs typeface="Arial" pitchFamily="34" charset="0"/>
            </a:rPr>
            <a:t>Índice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0</xdr:rowOff>
    </xdr:from>
    <xdr:to>
      <xdr:col>1</xdr:col>
      <xdr:colOff>295275</xdr:colOff>
      <xdr:row>2</xdr:row>
      <xdr:rowOff>133350</xdr:rowOff>
    </xdr:to>
    <xdr:sp macro="" textlink="">
      <xdr:nvSpPr>
        <xdr:cNvPr id="2" name="Rectângulo 1">
          <a:hlinkClick xmlns:r="http://schemas.openxmlformats.org/officeDocument/2006/relationships" r:id="rId1"/>
        </xdr:cNvPr>
        <xdr:cNvSpPr/>
      </xdr:nvSpPr>
      <xdr:spPr>
        <a:xfrm>
          <a:off x="76200" y="152400"/>
          <a:ext cx="828675" cy="285750"/>
        </a:xfrm>
        <a:prstGeom prst="rect">
          <a:avLst/>
        </a:prstGeom>
        <a:solidFill>
          <a:schemeClr val="bg1">
            <a:lumMod val="95000"/>
          </a:scheme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000" b="1">
              <a:solidFill>
                <a:schemeClr val="tx2"/>
              </a:solidFill>
              <a:latin typeface="Arial" pitchFamily="34" charset="0"/>
              <a:cs typeface="Arial" pitchFamily="34" charset="0"/>
            </a:rPr>
            <a:t>Índice</a:t>
          </a:r>
        </a:p>
      </xdr:txBody>
    </xdr:sp>
    <xdr:clientData/>
  </xdr:twoCellAnchor>
  <xdr:twoCellAnchor>
    <xdr:from>
      <xdr:col>0</xdr:col>
      <xdr:colOff>57150</xdr:colOff>
      <xdr:row>71</xdr:row>
      <xdr:rowOff>85725</xdr:rowOff>
    </xdr:from>
    <xdr:to>
      <xdr:col>1</xdr:col>
      <xdr:colOff>276225</xdr:colOff>
      <xdr:row>73</xdr:row>
      <xdr:rowOff>66675</xdr:rowOff>
    </xdr:to>
    <xdr:sp macro="" textlink="">
      <xdr:nvSpPr>
        <xdr:cNvPr id="3" name="Rectângulo 2">
          <a:hlinkClick xmlns:r="http://schemas.openxmlformats.org/officeDocument/2006/relationships" r:id="rId1"/>
        </xdr:cNvPr>
        <xdr:cNvSpPr/>
      </xdr:nvSpPr>
      <xdr:spPr>
        <a:xfrm>
          <a:off x="57150" y="85725"/>
          <a:ext cx="828675" cy="285750"/>
        </a:xfrm>
        <a:prstGeom prst="rect">
          <a:avLst/>
        </a:prstGeom>
        <a:solidFill>
          <a:schemeClr val="bg1">
            <a:lumMod val="95000"/>
          </a:scheme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000" b="1">
              <a:solidFill>
                <a:schemeClr val="tx2"/>
              </a:solidFill>
              <a:latin typeface="Arial" pitchFamily="34" charset="0"/>
              <a:cs typeface="Arial" pitchFamily="34" charset="0"/>
            </a:rPr>
            <a:t>Índice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76200</xdr:rowOff>
    </xdr:from>
    <xdr:to>
      <xdr:col>1</xdr:col>
      <xdr:colOff>0</xdr:colOff>
      <xdr:row>1</xdr:row>
      <xdr:rowOff>171450</xdr:rowOff>
    </xdr:to>
    <xdr:sp macro="" textlink="">
      <xdr:nvSpPr>
        <xdr:cNvPr id="2" name="Rectângulo 1">
          <a:hlinkClick xmlns:r="http://schemas.openxmlformats.org/officeDocument/2006/relationships" r:id="rId1"/>
        </xdr:cNvPr>
        <xdr:cNvSpPr/>
      </xdr:nvSpPr>
      <xdr:spPr>
        <a:xfrm>
          <a:off x="66675" y="76200"/>
          <a:ext cx="542925" cy="285750"/>
        </a:xfrm>
        <a:prstGeom prst="rect">
          <a:avLst/>
        </a:prstGeom>
        <a:solidFill>
          <a:schemeClr val="bg1">
            <a:lumMod val="95000"/>
          </a:scheme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000" b="1">
              <a:solidFill>
                <a:schemeClr val="tx2"/>
              </a:solidFill>
              <a:latin typeface="Arial" pitchFamily="34" charset="0"/>
              <a:cs typeface="Arial" pitchFamily="34" charset="0"/>
            </a:rPr>
            <a:t>Índice</a:t>
          </a:r>
        </a:p>
      </xdr:txBody>
    </xdr:sp>
    <xdr:clientData/>
  </xdr:twoCellAnchor>
  <xdr:twoCellAnchor>
    <xdr:from>
      <xdr:col>0</xdr:col>
      <xdr:colOff>66675</xdr:colOff>
      <xdr:row>0</xdr:row>
      <xdr:rowOff>76200</xdr:rowOff>
    </xdr:from>
    <xdr:to>
      <xdr:col>1</xdr:col>
      <xdr:colOff>285750</xdr:colOff>
      <xdr:row>1</xdr:row>
      <xdr:rowOff>171450</xdr:rowOff>
    </xdr:to>
    <xdr:sp macro="" textlink="">
      <xdr:nvSpPr>
        <xdr:cNvPr id="3" name="Rectângulo 2">
          <a:hlinkClick xmlns:r="http://schemas.openxmlformats.org/officeDocument/2006/relationships" r:id="rId1"/>
        </xdr:cNvPr>
        <xdr:cNvSpPr/>
      </xdr:nvSpPr>
      <xdr:spPr>
        <a:xfrm>
          <a:off x="66675" y="76200"/>
          <a:ext cx="828675" cy="285750"/>
        </a:xfrm>
        <a:prstGeom prst="rect">
          <a:avLst/>
        </a:prstGeom>
        <a:solidFill>
          <a:schemeClr val="bg1">
            <a:lumMod val="95000"/>
          </a:scheme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000" b="1">
              <a:solidFill>
                <a:schemeClr val="tx2"/>
              </a:solidFill>
              <a:latin typeface="Arial" pitchFamily="34" charset="0"/>
              <a:cs typeface="Arial" pitchFamily="34" charset="0"/>
            </a:rPr>
            <a:t>Índice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142875</xdr:rowOff>
    </xdr:from>
    <xdr:to>
      <xdr:col>1</xdr:col>
      <xdr:colOff>180975</xdr:colOff>
      <xdr:row>2</xdr:row>
      <xdr:rowOff>123825</xdr:rowOff>
    </xdr:to>
    <xdr:sp macro="" textlink="">
      <xdr:nvSpPr>
        <xdr:cNvPr id="2" name="Rectângulo 1">
          <a:hlinkClick xmlns:r="http://schemas.openxmlformats.org/officeDocument/2006/relationships" r:id="rId1"/>
        </xdr:cNvPr>
        <xdr:cNvSpPr/>
      </xdr:nvSpPr>
      <xdr:spPr>
        <a:xfrm>
          <a:off x="85725" y="142875"/>
          <a:ext cx="828675" cy="285750"/>
        </a:xfrm>
        <a:prstGeom prst="rect">
          <a:avLst/>
        </a:prstGeom>
        <a:solidFill>
          <a:schemeClr val="bg1">
            <a:lumMod val="95000"/>
          </a:scheme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000" b="1">
              <a:solidFill>
                <a:schemeClr val="tx2"/>
              </a:solidFill>
              <a:latin typeface="Arial" pitchFamily="34" charset="0"/>
              <a:cs typeface="Arial" pitchFamily="34" charset="0"/>
            </a:rPr>
            <a:t>Índice</a:t>
          </a:r>
        </a:p>
      </xdr:txBody>
    </xdr:sp>
    <xdr:clientData/>
  </xdr:twoCellAnchor>
  <xdr:twoCellAnchor>
    <xdr:from>
      <xdr:col>0</xdr:col>
      <xdr:colOff>57150</xdr:colOff>
      <xdr:row>69</xdr:row>
      <xdr:rowOff>85725</xdr:rowOff>
    </xdr:from>
    <xdr:to>
      <xdr:col>1</xdr:col>
      <xdr:colOff>276225</xdr:colOff>
      <xdr:row>71</xdr:row>
      <xdr:rowOff>66675</xdr:rowOff>
    </xdr:to>
    <xdr:sp macro="" textlink="">
      <xdr:nvSpPr>
        <xdr:cNvPr id="3" name="Rectângulo 2">
          <a:hlinkClick xmlns:r="http://schemas.openxmlformats.org/officeDocument/2006/relationships" r:id="rId1"/>
        </xdr:cNvPr>
        <xdr:cNvSpPr/>
      </xdr:nvSpPr>
      <xdr:spPr>
        <a:xfrm>
          <a:off x="57150" y="85725"/>
          <a:ext cx="828675" cy="285750"/>
        </a:xfrm>
        <a:prstGeom prst="rect">
          <a:avLst/>
        </a:prstGeom>
        <a:solidFill>
          <a:schemeClr val="bg1">
            <a:lumMod val="95000"/>
          </a:scheme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000" b="1">
              <a:solidFill>
                <a:schemeClr val="tx2"/>
              </a:solidFill>
              <a:latin typeface="Arial" pitchFamily="34" charset="0"/>
              <a:cs typeface="Arial" pitchFamily="34" charset="0"/>
            </a:rPr>
            <a:t>Índice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47625</xdr:rowOff>
    </xdr:from>
    <xdr:to>
      <xdr:col>1</xdr:col>
      <xdr:colOff>323850</xdr:colOff>
      <xdr:row>2</xdr:row>
      <xdr:rowOff>28575</xdr:rowOff>
    </xdr:to>
    <xdr:sp macro="" textlink="">
      <xdr:nvSpPr>
        <xdr:cNvPr id="2" name="Rectângulo 1">
          <a:hlinkClick xmlns:r="http://schemas.openxmlformats.org/officeDocument/2006/relationships" r:id="rId1"/>
        </xdr:cNvPr>
        <xdr:cNvSpPr/>
      </xdr:nvSpPr>
      <xdr:spPr>
        <a:xfrm>
          <a:off x="104775" y="47625"/>
          <a:ext cx="828675" cy="285750"/>
        </a:xfrm>
        <a:prstGeom prst="rect">
          <a:avLst/>
        </a:prstGeom>
        <a:solidFill>
          <a:schemeClr val="bg1">
            <a:lumMod val="95000"/>
          </a:scheme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000" b="1">
              <a:solidFill>
                <a:schemeClr val="tx2"/>
              </a:solidFill>
              <a:latin typeface="Arial" pitchFamily="34" charset="0"/>
              <a:cs typeface="Arial" pitchFamily="34" charset="0"/>
            </a:rPr>
            <a:t>Índice</a:t>
          </a:r>
        </a:p>
      </xdr:txBody>
    </xdr:sp>
    <xdr:clientData/>
  </xdr:twoCellAnchor>
  <xdr:twoCellAnchor>
    <xdr:from>
      <xdr:col>0</xdr:col>
      <xdr:colOff>104775</xdr:colOff>
      <xdr:row>70</xdr:row>
      <xdr:rowOff>47625</xdr:rowOff>
    </xdr:from>
    <xdr:to>
      <xdr:col>1</xdr:col>
      <xdr:colOff>323850</xdr:colOff>
      <xdr:row>72</xdr:row>
      <xdr:rowOff>28575</xdr:rowOff>
    </xdr:to>
    <xdr:sp macro="" textlink="">
      <xdr:nvSpPr>
        <xdr:cNvPr id="3" name="Rectângulo 2">
          <a:hlinkClick xmlns:r="http://schemas.openxmlformats.org/officeDocument/2006/relationships" r:id="rId1"/>
        </xdr:cNvPr>
        <xdr:cNvSpPr/>
      </xdr:nvSpPr>
      <xdr:spPr>
        <a:xfrm>
          <a:off x="104775" y="47625"/>
          <a:ext cx="828675" cy="285750"/>
        </a:xfrm>
        <a:prstGeom prst="rect">
          <a:avLst/>
        </a:prstGeom>
        <a:solidFill>
          <a:schemeClr val="bg1">
            <a:lumMod val="95000"/>
          </a:scheme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000" b="1">
              <a:solidFill>
                <a:schemeClr val="tx2"/>
              </a:solidFill>
              <a:latin typeface="Arial" pitchFamily="34" charset="0"/>
              <a:cs typeface="Arial" pitchFamily="34" charset="0"/>
            </a:rPr>
            <a:t>Índice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66675</xdr:rowOff>
    </xdr:from>
    <xdr:to>
      <xdr:col>1</xdr:col>
      <xdr:colOff>295275</xdr:colOff>
      <xdr:row>1</xdr:row>
      <xdr:rowOff>161925</xdr:rowOff>
    </xdr:to>
    <xdr:sp macro="" textlink="">
      <xdr:nvSpPr>
        <xdr:cNvPr id="2" name="Rectângulo 1">
          <a:hlinkClick xmlns:r="http://schemas.openxmlformats.org/officeDocument/2006/relationships" r:id="rId1"/>
        </xdr:cNvPr>
        <xdr:cNvSpPr/>
      </xdr:nvSpPr>
      <xdr:spPr>
        <a:xfrm>
          <a:off x="76200" y="66675"/>
          <a:ext cx="828675" cy="285750"/>
        </a:xfrm>
        <a:prstGeom prst="rect">
          <a:avLst/>
        </a:prstGeom>
        <a:solidFill>
          <a:schemeClr val="bg1">
            <a:lumMod val="95000"/>
          </a:scheme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000" b="1">
              <a:solidFill>
                <a:schemeClr val="tx2"/>
              </a:solidFill>
              <a:latin typeface="Arial" pitchFamily="34" charset="0"/>
              <a:cs typeface="Arial" pitchFamily="34" charset="0"/>
            </a:rPr>
            <a:t>Índice</a:t>
          </a:r>
        </a:p>
      </xdr:txBody>
    </xdr:sp>
    <xdr:clientData/>
  </xdr:twoCellAnchor>
  <xdr:twoCellAnchor>
    <xdr:from>
      <xdr:col>0</xdr:col>
      <xdr:colOff>104775</xdr:colOff>
      <xdr:row>68</xdr:row>
      <xdr:rowOff>47625</xdr:rowOff>
    </xdr:from>
    <xdr:to>
      <xdr:col>1</xdr:col>
      <xdr:colOff>323850</xdr:colOff>
      <xdr:row>70</xdr:row>
      <xdr:rowOff>28575</xdr:rowOff>
    </xdr:to>
    <xdr:sp macro="" textlink="">
      <xdr:nvSpPr>
        <xdr:cNvPr id="3" name="Rectângulo 2">
          <a:hlinkClick xmlns:r="http://schemas.openxmlformats.org/officeDocument/2006/relationships" r:id="rId1"/>
        </xdr:cNvPr>
        <xdr:cNvSpPr/>
      </xdr:nvSpPr>
      <xdr:spPr>
        <a:xfrm>
          <a:off x="104775" y="47625"/>
          <a:ext cx="828675" cy="285750"/>
        </a:xfrm>
        <a:prstGeom prst="rect">
          <a:avLst/>
        </a:prstGeom>
        <a:solidFill>
          <a:schemeClr val="bg1">
            <a:lumMod val="95000"/>
          </a:scheme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000" b="1">
              <a:solidFill>
                <a:schemeClr val="tx2"/>
              </a:solidFill>
              <a:latin typeface="Arial" pitchFamily="34" charset="0"/>
              <a:cs typeface="Arial" pitchFamily="34" charset="0"/>
            </a:rPr>
            <a:t>Índice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66675</xdr:rowOff>
    </xdr:from>
    <xdr:to>
      <xdr:col>1</xdr:col>
      <xdr:colOff>295275</xdr:colOff>
      <xdr:row>1</xdr:row>
      <xdr:rowOff>161925</xdr:rowOff>
    </xdr:to>
    <xdr:sp macro="" textlink="">
      <xdr:nvSpPr>
        <xdr:cNvPr id="2" name="Rectângulo 1">
          <a:hlinkClick xmlns:r="http://schemas.openxmlformats.org/officeDocument/2006/relationships" r:id="rId1"/>
        </xdr:cNvPr>
        <xdr:cNvSpPr/>
      </xdr:nvSpPr>
      <xdr:spPr>
        <a:xfrm>
          <a:off x="76200" y="66675"/>
          <a:ext cx="828675" cy="285750"/>
        </a:xfrm>
        <a:prstGeom prst="rect">
          <a:avLst/>
        </a:prstGeom>
        <a:solidFill>
          <a:schemeClr val="bg1">
            <a:lumMod val="95000"/>
          </a:scheme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000" b="1">
              <a:solidFill>
                <a:schemeClr val="tx2"/>
              </a:solidFill>
              <a:latin typeface="Arial" pitchFamily="34" charset="0"/>
              <a:cs typeface="Arial" pitchFamily="34" charset="0"/>
            </a:rPr>
            <a:t>Índice</a:t>
          </a:r>
        </a:p>
      </xdr:txBody>
    </xdr:sp>
    <xdr:clientData/>
  </xdr:twoCellAnchor>
  <xdr:twoCellAnchor>
    <xdr:from>
      <xdr:col>0</xdr:col>
      <xdr:colOff>76200</xdr:colOff>
      <xdr:row>26</xdr:row>
      <xdr:rowOff>66675</xdr:rowOff>
    </xdr:from>
    <xdr:to>
      <xdr:col>1</xdr:col>
      <xdr:colOff>295275</xdr:colOff>
      <xdr:row>27</xdr:row>
      <xdr:rowOff>161925</xdr:rowOff>
    </xdr:to>
    <xdr:sp macro="" textlink="">
      <xdr:nvSpPr>
        <xdr:cNvPr id="3" name="Rectângulo 2">
          <a:hlinkClick xmlns:r="http://schemas.openxmlformats.org/officeDocument/2006/relationships" r:id="rId1"/>
        </xdr:cNvPr>
        <xdr:cNvSpPr/>
      </xdr:nvSpPr>
      <xdr:spPr>
        <a:xfrm>
          <a:off x="76200" y="66675"/>
          <a:ext cx="828675" cy="285750"/>
        </a:xfrm>
        <a:prstGeom prst="rect">
          <a:avLst/>
        </a:prstGeom>
        <a:solidFill>
          <a:schemeClr val="bg1">
            <a:lumMod val="95000"/>
          </a:scheme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000" b="1">
              <a:solidFill>
                <a:schemeClr val="tx2"/>
              </a:solidFill>
              <a:latin typeface="Arial" pitchFamily="34" charset="0"/>
              <a:cs typeface="Arial" pitchFamily="34" charset="0"/>
            </a:rPr>
            <a:t>Índice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76200</xdr:rowOff>
    </xdr:from>
    <xdr:to>
      <xdr:col>1</xdr:col>
      <xdr:colOff>371475</xdr:colOff>
      <xdr:row>1</xdr:row>
      <xdr:rowOff>171450</xdr:rowOff>
    </xdr:to>
    <xdr:sp macro="" textlink="">
      <xdr:nvSpPr>
        <xdr:cNvPr id="2" name="Rectângulo 1">
          <a:hlinkClick xmlns:r="http://schemas.openxmlformats.org/officeDocument/2006/relationships" r:id="rId1"/>
        </xdr:cNvPr>
        <xdr:cNvSpPr/>
      </xdr:nvSpPr>
      <xdr:spPr>
        <a:xfrm>
          <a:off x="152400" y="76200"/>
          <a:ext cx="828675" cy="285750"/>
        </a:xfrm>
        <a:prstGeom prst="rect">
          <a:avLst/>
        </a:prstGeom>
        <a:solidFill>
          <a:schemeClr val="bg1">
            <a:lumMod val="95000"/>
          </a:scheme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000" b="1">
              <a:solidFill>
                <a:schemeClr val="tx2"/>
              </a:solidFill>
              <a:latin typeface="Arial" pitchFamily="34" charset="0"/>
              <a:cs typeface="Arial" pitchFamily="34" charset="0"/>
            </a:rPr>
            <a:t>Índice</a:t>
          </a:r>
        </a:p>
      </xdr:txBody>
    </xdr:sp>
    <xdr:clientData/>
  </xdr:twoCellAnchor>
  <xdr:twoCellAnchor>
    <xdr:from>
      <xdr:col>0</xdr:col>
      <xdr:colOff>76200</xdr:colOff>
      <xdr:row>24</xdr:row>
      <xdr:rowOff>66675</xdr:rowOff>
    </xdr:from>
    <xdr:to>
      <xdr:col>1</xdr:col>
      <xdr:colOff>295275</xdr:colOff>
      <xdr:row>25</xdr:row>
      <xdr:rowOff>161925</xdr:rowOff>
    </xdr:to>
    <xdr:sp macro="" textlink="">
      <xdr:nvSpPr>
        <xdr:cNvPr id="3" name="Rectângulo 2">
          <a:hlinkClick xmlns:r="http://schemas.openxmlformats.org/officeDocument/2006/relationships" r:id="rId1"/>
        </xdr:cNvPr>
        <xdr:cNvSpPr/>
      </xdr:nvSpPr>
      <xdr:spPr>
        <a:xfrm>
          <a:off x="76200" y="66675"/>
          <a:ext cx="828675" cy="285750"/>
        </a:xfrm>
        <a:prstGeom prst="rect">
          <a:avLst/>
        </a:prstGeom>
        <a:solidFill>
          <a:schemeClr val="bg1">
            <a:lumMod val="95000"/>
          </a:scheme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000" b="1">
              <a:solidFill>
                <a:schemeClr val="tx2"/>
              </a:solidFill>
              <a:latin typeface="Arial" pitchFamily="34" charset="0"/>
              <a:cs typeface="Arial" pitchFamily="34" charset="0"/>
            </a:rPr>
            <a:t>Índice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85725</xdr:rowOff>
    </xdr:from>
    <xdr:to>
      <xdr:col>1</xdr:col>
      <xdr:colOff>361950</xdr:colOff>
      <xdr:row>1</xdr:row>
      <xdr:rowOff>180975</xdr:rowOff>
    </xdr:to>
    <xdr:sp macro="" textlink="">
      <xdr:nvSpPr>
        <xdr:cNvPr id="2" name="Rectângulo 1">
          <a:hlinkClick xmlns:r="http://schemas.openxmlformats.org/officeDocument/2006/relationships" r:id="rId1"/>
        </xdr:cNvPr>
        <xdr:cNvSpPr/>
      </xdr:nvSpPr>
      <xdr:spPr>
        <a:xfrm>
          <a:off x="142875" y="85725"/>
          <a:ext cx="828675" cy="285750"/>
        </a:xfrm>
        <a:prstGeom prst="rect">
          <a:avLst/>
        </a:prstGeom>
        <a:solidFill>
          <a:schemeClr val="bg1">
            <a:lumMod val="95000"/>
          </a:scheme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000" b="1">
              <a:solidFill>
                <a:schemeClr val="tx2"/>
              </a:solidFill>
              <a:latin typeface="Arial" pitchFamily="34" charset="0"/>
              <a:cs typeface="Arial" pitchFamily="34" charset="0"/>
            </a:rPr>
            <a:t>Índice</a:t>
          </a:r>
        </a:p>
      </xdr:txBody>
    </xdr:sp>
    <xdr:clientData/>
  </xdr:twoCellAnchor>
  <xdr:twoCellAnchor>
    <xdr:from>
      <xdr:col>0</xdr:col>
      <xdr:colOff>76200</xdr:colOff>
      <xdr:row>26</xdr:row>
      <xdr:rowOff>66675</xdr:rowOff>
    </xdr:from>
    <xdr:to>
      <xdr:col>1</xdr:col>
      <xdr:colOff>295275</xdr:colOff>
      <xdr:row>27</xdr:row>
      <xdr:rowOff>161925</xdr:rowOff>
    </xdr:to>
    <xdr:sp macro="" textlink="">
      <xdr:nvSpPr>
        <xdr:cNvPr id="3" name="Rectângulo 2">
          <a:hlinkClick xmlns:r="http://schemas.openxmlformats.org/officeDocument/2006/relationships" r:id="rId1"/>
        </xdr:cNvPr>
        <xdr:cNvSpPr/>
      </xdr:nvSpPr>
      <xdr:spPr>
        <a:xfrm>
          <a:off x="76200" y="66675"/>
          <a:ext cx="828675" cy="285750"/>
        </a:xfrm>
        <a:prstGeom prst="rect">
          <a:avLst/>
        </a:prstGeom>
        <a:solidFill>
          <a:schemeClr val="bg1">
            <a:lumMod val="95000"/>
          </a:scheme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000" b="1">
              <a:solidFill>
                <a:schemeClr val="tx2"/>
              </a:solidFill>
              <a:latin typeface="Arial" pitchFamily="34" charset="0"/>
              <a:cs typeface="Arial" pitchFamily="34" charset="0"/>
            </a:rPr>
            <a:t>Índice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Quadros%20Relatorio/Final_Relat&#243;rio%202011_texto%20e%20quadros/Quadros%20Relatorio/3-Alojamentos%2020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Rar$DI27.432/3-Alojament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Grande Lisboa_c315_1"/>
      <sheetName val="Grande Lisboa_c315_2"/>
      <sheetName val="Grande Lisboa_c318_1"/>
      <sheetName val="Grande Lisboa_c318_2"/>
      <sheetName val="Península de Setúbal_c315_1"/>
      <sheetName val="Península de Setúbal_c315_2"/>
      <sheetName val="Península de Setúbal_c318_1"/>
      <sheetName val="Península de Setúbal_c318_2"/>
      <sheetName val="Q301"/>
      <sheetName val="Q302"/>
      <sheetName val="Q303"/>
      <sheetName val="Q304"/>
      <sheetName val="Q305"/>
      <sheetName val="Q306"/>
      <sheetName val="Q307"/>
      <sheetName val="Q308"/>
      <sheetName val="Q3081"/>
      <sheetName val="Q309"/>
      <sheetName val="Q310"/>
      <sheetName val="Q3101"/>
      <sheetName val="Q3102"/>
      <sheetName val="Q311"/>
      <sheetName val="Q3111"/>
      <sheetName val="Q312"/>
      <sheetName val="Q3121"/>
      <sheetName val="Q313"/>
      <sheetName val="Q314"/>
      <sheetName val="Q3151"/>
      <sheetName val="Q316"/>
      <sheetName val="Q317"/>
      <sheetName val="Q3181"/>
      <sheetName val="Q319"/>
      <sheetName val="Q3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7">
          <cell r="B7" t="str">
            <v>955327</v>
          </cell>
          <cell r="C7" t="str">
            <v>20886</v>
          </cell>
          <cell r="E7" t="str">
            <v>2284</v>
          </cell>
          <cell r="F7" t="str">
            <v>759</v>
          </cell>
          <cell r="G7" t="str">
            <v>1253</v>
          </cell>
        </row>
        <row r="9">
          <cell r="B9" t="str">
            <v>707787</v>
          </cell>
          <cell r="C9" t="str">
            <v>10975</v>
          </cell>
          <cell r="E9" t="str">
            <v>1977</v>
          </cell>
          <cell r="F9" t="str">
            <v>279</v>
          </cell>
          <cell r="G9" t="str">
            <v>892</v>
          </cell>
        </row>
        <row r="11">
          <cell r="B11" t="str">
            <v>222756</v>
          </cell>
          <cell r="C11" t="str">
            <v>1235</v>
          </cell>
          <cell r="E11" t="str">
            <v>814</v>
          </cell>
          <cell r="F11" t="str">
            <v>58</v>
          </cell>
          <cell r="G11" t="str">
            <v>238</v>
          </cell>
        </row>
        <row r="13">
          <cell r="B13" t="str">
            <v>7093</v>
          </cell>
          <cell r="C13" t="str">
            <v>39</v>
          </cell>
          <cell r="H13">
            <v>101</v>
          </cell>
        </row>
        <row r="15">
          <cell r="B15" t="str">
            <v>6229</v>
          </cell>
          <cell r="C15" t="str">
            <v>21</v>
          </cell>
          <cell r="H15">
            <v>51</v>
          </cell>
        </row>
        <row r="17">
          <cell r="B17" t="str">
            <v>4157</v>
          </cell>
          <cell r="C17" t="str">
            <v>22</v>
          </cell>
          <cell r="E17" t="str">
            <v>1</v>
          </cell>
          <cell r="G17" t="str">
            <v>1</v>
          </cell>
        </row>
        <row r="19">
          <cell r="B19" t="str">
            <v>4207</v>
          </cell>
          <cell r="C19" t="str">
            <v>7</v>
          </cell>
        </row>
        <row r="25">
          <cell r="B25" t="str">
            <v>4155</v>
          </cell>
          <cell r="C25" t="str">
            <v>10</v>
          </cell>
          <cell r="E25" t="str">
            <v>3</v>
          </cell>
          <cell r="G25" t="str">
            <v>6</v>
          </cell>
        </row>
        <row r="29">
          <cell r="B29" t="str">
            <v>5801</v>
          </cell>
          <cell r="C29" t="str">
            <v>34</v>
          </cell>
          <cell r="E29" t="str">
            <v>24</v>
          </cell>
          <cell r="F29" t="str">
            <v>1</v>
          </cell>
          <cell r="G29" t="str">
            <v>4</v>
          </cell>
        </row>
        <row r="33">
          <cell r="B33" t="str">
            <v>16538</v>
          </cell>
          <cell r="C33" t="str">
            <v>81</v>
          </cell>
          <cell r="E33" t="str">
            <v>4</v>
          </cell>
          <cell r="F33" t="str">
            <v>11</v>
          </cell>
          <cell r="G33" t="str">
            <v>14</v>
          </cell>
        </row>
        <row r="37">
          <cell r="B37" t="str">
            <v>4380</v>
          </cell>
          <cell r="C37" t="str">
            <v>5</v>
          </cell>
          <cell r="E37" t="str">
            <v>1</v>
          </cell>
          <cell r="F37" t="str">
            <v>1</v>
          </cell>
          <cell r="G37" t="str">
            <v>5</v>
          </cell>
        </row>
        <row r="41">
          <cell r="B41" t="str">
            <v>6150</v>
          </cell>
          <cell r="C41" t="str">
            <v>79</v>
          </cell>
          <cell r="E41" t="str">
            <v>149</v>
          </cell>
          <cell r="G41" t="str">
            <v>24</v>
          </cell>
        </row>
        <row r="45">
          <cell r="B45" t="str">
            <v>6274</v>
          </cell>
          <cell r="C45" t="str">
            <v>35</v>
          </cell>
          <cell r="E45" t="str">
            <v>9</v>
          </cell>
          <cell r="F45" t="str">
            <v>1</v>
          </cell>
          <cell r="G45" t="str">
            <v>29</v>
          </cell>
        </row>
        <row r="49">
          <cell r="B49" t="str">
            <v>263</v>
          </cell>
          <cell r="C49" t="str">
            <v>1</v>
          </cell>
          <cell r="E49" t="str">
            <v>4</v>
          </cell>
        </row>
        <row r="53">
          <cell r="B53" t="str">
            <v>3025</v>
          </cell>
          <cell r="C53" t="str">
            <v>141</v>
          </cell>
          <cell r="E53" t="str">
            <v>27</v>
          </cell>
          <cell r="G53" t="str">
            <v>18</v>
          </cell>
        </row>
        <row r="57">
          <cell r="B57" t="str">
            <v>1860</v>
          </cell>
          <cell r="C57" t="str">
            <v>2</v>
          </cell>
          <cell r="G57" t="str">
            <v>8</v>
          </cell>
        </row>
        <row r="61">
          <cell r="B61" t="str">
            <v>1380</v>
          </cell>
          <cell r="C61" t="str">
            <v>6</v>
          </cell>
        </row>
        <row r="65">
          <cell r="B65" t="str">
            <v>2967</v>
          </cell>
          <cell r="C65" t="str">
            <v>2</v>
          </cell>
          <cell r="E65" t="str">
            <v>1</v>
          </cell>
          <cell r="G65" t="str">
            <v>2</v>
          </cell>
        </row>
        <row r="69">
          <cell r="B69" t="str">
            <v>3561</v>
          </cell>
          <cell r="C69" t="str">
            <v>11</v>
          </cell>
        </row>
        <row r="73">
          <cell r="B73" t="str">
            <v>13643</v>
          </cell>
          <cell r="C73" t="str">
            <v>54</v>
          </cell>
          <cell r="E73" t="str">
            <v>13</v>
          </cell>
          <cell r="F73" t="str">
            <v>2</v>
          </cell>
          <cell r="G73" t="str">
            <v>5</v>
          </cell>
        </row>
        <row r="77">
          <cell r="B77" t="str">
            <v>161</v>
          </cell>
        </row>
        <row r="81">
          <cell r="B81" t="str">
            <v>124</v>
          </cell>
        </row>
        <row r="85">
          <cell r="B85" t="str">
            <v>12014</v>
          </cell>
          <cell r="C85" t="str">
            <v>124</v>
          </cell>
        </row>
        <row r="89">
          <cell r="B89" t="str">
            <v>2229</v>
          </cell>
          <cell r="C89" t="str">
            <v>7</v>
          </cell>
        </row>
        <row r="93">
          <cell r="B93" t="str">
            <v>6306</v>
          </cell>
          <cell r="C93" t="str">
            <v>11</v>
          </cell>
        </row>
        <row r="97">
          <cell r="B97" t="str">
            <v>2588</v>
          </cell>
          <cell r="C97" t="str">
            <v>3</v>
          </cell>
        </row>
        <row r="101">
          <cell r="B101" t="str">
            <v>6003</v>
          </cell>
          <cell r="C101" t="str">
            <v>33</v>
          </cell>
        </row>
        <row r="105">
          <cell r="B105" t="str">
            <v>3234</v>
          </cell>
          <cell r="C105" t="str">
            <v>15</v>
          </cell>
        </row>
        <row r="109">
          <cell r="B109" t="str">
            <v>395</v>
          </cell>
        </row>
        <row r="113">
          <cell r="B113" t="str">
            <v>1812</v>
          </cell>
          <cell r="C113" t="str">
            <v>2</v>
          </cell>
        </row>
        <row r="117">
          <cell r="B117" t="str">
            <v>2592</v>
          </cell>
          <cell r="C117" t="str">
            <v>19</v>
          </cell>
        </row>
        <row r="121">
          <cell r="B121" t="str">
            <v>3134</v>
          </cell>
          <cell r="C121" t="str">
            <v>12</v>
          </cell>
        </row>
        <row r="125">
          <cell r="B125" t="str">
            <v>295</v>
          </cell>
          <cell r="C125" t="str">
            <v>2</v>
          </cell>
        </row>
        <row r="129">
          <cell r="B129" t="str">
            <v>3811</v>
          </cell>
          <cell r="C129" t="str">
            <v>13</v>
          </cell>
        </row>
        <row r="133">
          <cell r="B133" t="str">
            <v>17168</v>
          </cell>
          <cell r="C133" t="str">
            <v>81</v>
          </cell>
        </row>
        <row r="137">
          <cell r="B137" t="str">
            <v>369</v>
          </cell>
          <cell r="C137" t="str">
            <v>4</v>
          </cell>
        </row>
        <row r="141">
          <cell r="B141" t="str">
            <v>7596</v>
          </cell>
          <cell r="C141" t="str">
            <v>85</v>
          </cell>
        </row>
        <row r="145">
          <cell r="B145" t="str">
            <v>994</v>
          </cell>
        </row>
        <row r="149">
          <cell r="B149" t="str">
            <v>1736</v>
          </cell>
          <cell r="C149" t="str">
            <v>6</v>
          </cell>
        </row>
        <row r="153">
          <cell r="B153" t="str">
            <v>767</v>
          </cell>
          <cell r="C153" t="str">
            <v>9</v>
          </cell>
        </row>
        <row r="157">
          <cell r="B157" t="str">
            <v>13675</v>
          </cell>
          <cell r="C157" t="str">
            <v>51</v>
          </cell>
        </row>
        <row r="161">
          <cell r="B161" t="str">
            <v>3020</v>
          </cell>
          <cell r="C161" t="str">
            <v>47</v>
          </cell>
        </row>
        <row r="165">
          <cell r="B165" t="str">
            <v>6976</v>
          </cell>
          <cell r="C165" t="str">
            <v>57</v>
          </cell>
        </row>
        <row r="169">
          <cell r="B169" t="str">
            <v>5481</v>
          </cell>
          <cell r="C169" t="str">
            <v>20</v>
          </cell>
        </row>
        <row r="173">
          <cell r="B173" t="str">
            <v>4688</v>
          </cell>
          <cell r="C173" t="str">
            <v>12</v>
          </cell>
        </row>
        <row r="177">
          <cell r="B177" t="str">
            <v>7594</v>
          </cell>
          <cell r="C177" t="str">
            <v>25</v>
          </cell>
        </row>
        <row r="181">
          <cell r="B181" t="str">
            <v>1488</v>
          </cell>
          <cell r="C181" t="str">
            <v>3</v>
          </cell>
        </row>
        <row r="185">
          <cell r="B185" t="str">
            <v>2531</v>
          </cell>
          <cell r="C185" t="str">
            <v>4</v>
          </cell>
        </row>
        <row r="189">
          <cell r="B189" t="str">
            <v>802</v>
          </cell>
          <cell r="C189" t="str">
            <v>3</v>
          </cell>
        </row>
        <row r="193">
          <cell r="B193" t="str">
            <v>463</v>
          </cell>
          <cell r="C193" t="str">
            <v>2</v>
          </cell>
        </row>
        <row r="197">
          <cell r="B197" t="str">
            <v>1485</v>
          </cell>
          <cell r="C197" t="str">
            <v>1</v>
          </cell>
        </row>
        <row r="201">
          <cell r="B201" t="str">
            <v>2433</v>
          </cell>
          <cell r="C201" t="str">
            <v>5</v>
          </cell>
        </row>
        <row r="205">
          <cell r="B205" t="str">
            <v>1956</v>
          </cell>
          <cell r="C205" t="str">
            <v>5</v>
          </cell>
        </row>
        <row r="209">
          <cell r="B209" t="str">
            <v>511</v>
          </cell>
        </row>
        <row r="213">
          <cell r="B213" t="str">
            <v>1145</v>
          </cell>
          <cell r="C213" t="str">
            <v>7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Grande Lisboa_c315_1"/>
      <sheetName val="Grande Lisboa_c315_2"/>
      <sheetName val="Grande Lisboa_c318_1"/>
      <sheetName val="Grande Lisboa_c318_2"/>
      <sheetName val="Península de Setúbal_c315_1"/>
      <sheetName val="Península de Setúbal_c315_2"/>
      <sheetName val="Península de Setúbal_c318_1"/>
      <sheetName val="Península de Setúbal_c318_2"/>
      <sheetName val="Q301"/>
      <sheetName val="Q302"/>
      <sheetName val="Q303"/>
      <sheetName val="Q304"/>
      <sheetName val="Q305"/>
      <sheetName val="Q306"/>
      <sheetName val="Q307"/>
      <sheetName val="Q308"/>
      <sheetName val="Q3081"/>
      <sheetName val="Q309"/>
      <sheetName val="Q310"/>
      <sheetName val="Q3101"/>
      <sheetName val="Q3102"/>
      <sheetName val="Q311"/>
      <sheetName val="Q3111"/>
      <sheetName val="Q312"/>
      <sheetName val="Q3121"/>
      <sheetName val="Q313"/>
      <sheetName val="Q314"/>
      <sheetName val="Q3151"/>
      <sheetName val="Q316"/>
      <sheetName val="Q317"/>
      <sheetName val="Q3181"/>
      <sheetName val="Q319"/>
      <sheetName val="Q3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63">
          <cell r="B63" t="str">
            <v>3497</v>
          </cell>
          <cell r="C63" t="str">
            <v>17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12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54"/>
  <sheetViews>
    <sheetView tabSelected="1" view="pageBreakPreview" zoomScaleNormal="100" zoomScaleSheetLayoutView="100" workbookViewId="0">
      <selection activeCell="B4" sqref="B4"/>
    </sheetView>
  </sheetViews>
  <sheetFormatPr defaultRowHeight="15"/>
  <cols>
    <col min="1" max="1" width="9.5703125" style="25" customWidth="1"/>
    <col min="2" max="2" width="145.7109375" style="216" bestFit="1" customWidth="1"/>
    <col min="3" max="16384" width="9.140625" style="1"/>
  </cols>
  <sheetData>
    <row r="3" spans="1:5">
      <c r="B3" s="356"/>
    </row>
    <row r="4" spans="1:5">
      <c r="B4" s="356" t="s">
        <v>942</v>
      </c>
    </row>
    <row r="7" spans="1:5">
      <c r="B7" s="216" t="s">
        <v>138</v>
      </c>
    </row>
    <row r="9" spans="1:5">
      <c r="A9" s="74" t="s">
        <v>123</v>
      </c>
      <c r="B9" s="351" t="s">
        <v>698</v>
      </c>
      <c r="C9" s="323"/>
      <c r="D9" s="323"/>
      <c r="E9" s="75"/>
    </row>
    <row r="10" spans="1:5">
      <c r="A10" s="74" t="s">
        <v>124</v>
      </c>
      <c r="B10" s="351" t="s">
        <v>188</v>
      </c>
      <c r="C10" s="323"/>
      <c r="D10" s="323"/>
      <c r="E10" s="75"/>
    </row>
    <row r="11" spans="1:5">
      <c r="A11" s="74" t="s">
        <v>125</v>
      </c>
      <c r="B11" s="351" t="s">
        <v>199</v>
      </c>
      <c r="C11" s="323"/>
      <c r="D11" s="323"/>
      <c r="E11" s="75"/>
    </row>
    <row r="12" spans="1:5">
      <c r="A12" s="74" t="s">
        <v>129</v>
      </c>
      <c r="B12" s="351" t="s">
        <v>200</v>
      </c>
      <c r="C12" s="323"/>
      <c r="D12" s="323"/>
      <c r="E12" s="75"/>
    </row>
    <row r="13" spans="1:5">
      <c r="A13" s="74" t="s">
        <v>130</v>
      </c>
      <c r="B13" s="351" t="s">
        <v>196</v>
      </c>
      <c r="C13" s="323"/>
      <c r="D13" s="323"/>
      <c r="E13" s="75"/>
    </row>
    <row r="14" spans="1:5">
      <c r="A14" s="74" t="s">
        <v>131</v>
      </c>
      <c r="B14" s="351" t="s">
        <v>170</v>
      </c>
      <c r="C14" s="323"/>
      <c r="D14" s="323"/>
      <c r="E14" s="75"/>
    </row>
    <row r="15" spans="1:5">
      <c r="A15" s="74" t="s">
        <v>132</v>
      </c>
      <c r="B15" s="351" t="s">
        <v>143</v>
      </c>
      <c r="C15" s="323"/>
      <c r="D15" s="323"/>
      <c r="E15" s="75"/>
    </row>
    <row r="16" spans="1:5">
      <c r="A16" s="74" t="s">
        <v>133</v>
      </c>
      <c r="B16" s="351" t="s">
        <v>172</v>
      </c>
      <c r="C16" s="323"/>
      <c r="D16" s="323"/>
      <c r="E16" s="75"/>
    </row>
    <row r="17" spans="1:9">
      <c r="A17" s="74" t="s">
        <v>134</v>
      </c>
      <c r="B17" s="351" t="s">
        <v>736</v>
      </c>
      <c r="C17" s="323"/>
      <c r="D17" s="323"/>
      <c r="E17" s="75"/>
    </row>
    <row r="18" spans="1:9">
      <c r="A18" s="74" t="s">
        <v>135</v>
      </c>
      <c r="B18" s="351" t="s">
        <v>737</v>
      </c>
      <c r="C18" s="323"/>
      <c r="D18" s="323"/>
      <c r="E18" s="75"/>
    </row>
    <row r="19" spans="1:9">
      <c r="A19" s="74" t="s">
        <v>732</v>
      </c>
      <c r="B19" s="352" t="s">
        <v>738</v>
      </c>
      <c r="C19" s="323"/>
      <c r="D19" s="323"/>
      <c r="E19" s="75"/>
      <c r="F19" s="9"/>
      <c r="G19" s="9"/>
      <c r="H19" s="9"/>
      <c r="I19" s="9"/>
    </row>
    <row r="20" spans="1:9">
      <c r="A20" s="74" t="s">
        <v>705</v>
      </c>
      <c r="B20" s="351" t="s">
        <v>739</v>
      </c>
      <c r="C20" s="323"/>
      <c r="D20" s="323"/>
      <c r="E20" s="75"/>
    </row>
    <row r="21" spans="1:9">
      <c r="A21" s="74" t="s">
        <v>706</v>
      </c>
      <c r="B21" s="351" t="s">
        <v>191</v>
      </c>
      <c r="C21" s="323"/>
      <c r="D21" s="323"/>
      <c r="E21" s="75"/>
    </row>
    <row r="22" spans="1:9">
      <c r="A22" s="74" t="s">
        <v>707</v>
      </c>
      <c r="B22" s="352" t="s">
        <v>740</v>
      </c>
      <c r="C22" s="323"/>
      <c r="D22" s="323"/>
      <c r="E22" s="75"/>
    </row>
    <row r="23" spans="1:9">
      <c r="A23" s="74" t="s">
        <v>708</v>
      </c>
      <c r="B23" s="352" t="s">
        <v>751</v>
      </c>
      <c r="C23" s="323"/>
      <c r="D23" s="323"/>
      <c r="E23" s="75"/>
    </row>
    <row r="24" spans="1:9">
      <c r="A24" s="74" t="s">
        <v>710</v>
      </c>
      <c r="B24" s="352" t="s">
        <v>740</v>
      </c>
      <c r="C24" s="323"/>
      <c r="D24" s="323"/>
      <c r="E24" s="75"/>
    </row>
    <row r="25" spans="1:9">
      <c r="A25" s="74" t="s">
        <v>711</v>
      </c>
      <c r="B25" s="351" t="s">
        <v>741</v>
      </c>
      <c r="C25" s="323"/>
      <c r="D25" s="323"/>
      <c r="E25" s="75"/>
    </row>
    <row r="26" spans="1:9">
      <c r="A26" s="74" t="s">
        <v>712</v>
      </c>
      <c r="B26" s="351" t="s">
        <v>742</v>
      </c>
      <c r="C26" s="323"/>
      <c r="D26" s="323"/>
      <c r="E26" s="75"/>
    </row>
    <row r="27" spans="1:9">
      <c r="A27" s="74" t="s">
        <v>714</v>
      </c>
      <c r="B27" s="351" t="s">
        <v>743</v>
      </c>
      <c r="C27" s="323"/>
      <c r="D27" s="323"/>
      <c r="E27" s="75"/>
    </row>
    <row r="28" spans="1:9">
      <c r="A28" s="74" t="s">
        <v>715</v>
      </c>
      <c r="B28" s="351" t="s">
        <v>744</v>
      </c>
      <c r="C28" s="323"/>
      <c r="D28" s="323"/>
      <c r="E28" s="75"/>
    </row>
    <row r="29" spans="1:9">
      <c r="A29" s="74" t="s">
        <v>717</v>
      </c>
      <c r="B29" s="352" t="s">
        <v>745</v>
      </c>
      <c r="C29" s="323"/>
      <c r="D29" s="323"/>
      <c r="E29" s="75"/>
    </row>
    <row r="30" spans="1:9">
      <c r="A30" s="74" t="s">
        <v>719</v>
      </c>
      <c r="B30" s="352" t="s">
        <v>752</v>
      </c>
      <c r="C30" s="323"/>
      <c r="D30" s="323"/>
      <c r="E30" s="75"/>
    </row>
    <row r="31" spans="1:9">
      <c r="A31" s="74" t="s">
        <v>720</v>
      </c>
      <c r="B31" s="351" t="s">
        <v>148</v>
      </c>
      <c r="C31" s="323"/>
      <c r="D31" s="323"/>
      <c r="E31" s="75"/>
    </row>
    <row r="32" spans="1:9">
      <c r="A32" s="74" t="s">
        <v>721</v>
      </c>
      <c r="B32" s="351" t="s">
        <v>746</v>
      </c>
      <c r="C32" s="323"/>
      <c r="D32" s="323"/>
      <c r="E32" s="75"/>
    </row>
    <row r="33" spans="1:5">
      <c r="A33" s="74" t="s">
        <v>723</v>
      </c>
      <c r="B33" s="351" t="s">
        <v>747</v>
      </c>
      <c r="C33" s="323"/>
      <c r="D33" s="323"/>
      <c r="E33" s="75"/>
    </row>
    <row r="34" spans="1:5">
      <c r="A34" s="74" t="s">
        <v>724</v>
      </c>
      <c r="B34" s="351" t="s">
        <v>748</v>
      </c>
      <c r="C34" s="323"/>
      <c r="D34" s="323"/>
      <c r="E34" s="75"/>
    </row>
    <row r="35" spans="1:5">
      <c r="A35" s="74" t="s">
        <v>725</v>
      </c>
      <c r="B35" s="351" t="s">
        <v>749</v>
      </c>
      <c r="C35" s="323"/>
      <c r="D35" s="323"/>
      <c r="E35" s="75"/>
    </row>
    <row r="36" spans="1:5" ht="15" customHeight="1">
      <c r="A36" s="74" t="s">
        <v>726</v>
      </c>
      <c r="B36" s="351" t="s">
        <v>181</v>
      </c>
      <c r="C36" s="323"/>
      <c r="D36" s="323"/>
      <c r="E36" s="75"/>
    </row>
    <row r="37" spans="1:5" ht="15" customHeight="1">
      <c r="A37" s="74" t="s">
        <v>727</v>
      </c>
      <c r="B37" s="351" t="s">
        <v>734</v>
      </c>
      <c r="C37" s="323"/>
      <c r="D37" s="323"/>
      <c r="E37" s="75"/>
    </row>
    <row r="38" spans="1:5" s="9" customFormat="1" ht="15" customHeight="1">
      <c r="A38" s="320" t="s">
        <v>728</v>
      </c>
      <c r="B38" s="352" t="s">
        <v>136</v>
      </c>
      <c r="C38" s="323"/>
      <c r="D38" s="323"/>
      <c r="E38" s="298"/>
    </row>
    <row r="39" spans="1:5" s="9" customFormat="1" ht="15" customHeight="1">
      <c r="A39" s="320" t="s">
        <v>729</v>
      </c>
      <c r="B39" s="352" t="s">
        <v>137</v>
      </c>
      <c r="C39" s="323"/>
      <c r="D39" s="323"/>
      <c r="E39" s="298"/>
    </row>
    <row r="40" spans="1:5" s="9" customFormat="1" ht="15" customHeight="1">
      <c r="A40" s="320" t="s">
        <v>730</v>
      </c>
      <c r="B40" s="351" t="s">
        <v>735</v>
      </c>
      <c r="C40" s="298"/>
      <c r="D40" s="298"/>
      <c r="E40" s="298"/>
    </row>
    <row r="41" spans="1:5" s="9" customFormat="1" ht="15" customHeight="1">
      <c r="A41" s="320" t="s">
        <v>731</v>
      </c>
      <c r="B41" s="351" t="s">
        <v>179</v>
      </c>
      <c r="C41" s="298"/>
      <c r="D41" s="298"/>
      <c r="E41" s="298"/>
    </row>
    <row r="42" spans="1:5" s="9" customFormat="1" ht="15" customHeight="1">
      <c r="A42" s="320" t="s">
        <v>733</v>
      </c>
      <c r="B42" s="351" t="s">
        <v>180</v>
      </c>
      <c r="C42" s="298"/>
      <c r="D42" s="298"/>
      <c r="E42" s="298"/>
    </row>
    <row r="43" spans="1:5" s="9" customFormat="1" ht="15" customHeight="1">
      <c r="A43" s="320" t="s">
        <v>825</v>
      </c>
      <c r="B43" s="352" t="s">
        <v>824</v>
      </c>
      <c r="C43" s="298"/>
      <c r="D43" s="298"/>
      <c r="E43" s="298"/>
    </row>
    <row r="44" spans="1:5" s="9" customFormat="1" ht="15" customHeight="1">
      <c r="A44" s="320" t="s">
        <v>834</v>
      </c>
      <c r="B44" s="352" t="s">
        <v>917</v>
      </c>
    </row>
    <row r="45" spans="1:5" s="9" customFormat="1" ht="15" customHeight="1">
      <c r="A45" s="320" t="s">
        <v>835</v>
      </c>
      <c r="B45" s="352" t="s">
        <v>918</v>
      </c>
    </row>
    <row r="46" spans="1:5" s="9" customFormat="1" ht="15" customHeight="1">
      <c r="A46" s="320" t="s">
        <v>926</v>
      </c>
      <c r="B46" s="352" t="s">
        <v>919</v>
      </c>
    </row>
    <row r="47" spans="1:5" s="9" customFormat="1" ht="15" customHeight="1">
      <c r="A47" s="320" t="s">
        <v>927</v>
      </c>
      <c r="B47" s="353" t="s">
        <v>934</v>
      </c>
    </row>
    <row r="48" spans="1:5" s="9" customFormat="1" ht="15" customHeight="1">
      <c r="A48" s="320" t="s">
        <v>928</v>
      </c>
      <c r="B48" s="354" t="s">
        <v>920</v>
      </c>
    </row>
    <row r="49" spans="1:3" s="9" customFormat="1" ht="15" customHeight="1">
      <c r="A49" s="320" t="s">
        <v>929</v>
      </c>
      <c r="B49" s="352" t="s">
        <v>921</v>
      </c>
    </row>
    <row r="50" spans="1:3" s="9" customFormat="1" ht="15" customHeight="1">
      <c r="A50" s="320" t="s">
        <v>930</v>
      </c>
      <c r="B50" s="352" t="s">
        <v>886</v>
      </c>
    </row>
    <row r="51" spans="1:3" s="9" customFormat="1" ht="15" customHeight="1">
      <c r="A51" s="320" t="s">
        <v>931</v>
      </c>
      <c r="B51" s="355" t="s">
        <v>887</v>
      </c>
      <c r="C51" s="350"/>
    </row>
    <row r="52" spans="1:3" s="9" customFormat="1" ht="15" customHeight="1">
      <c r="A52" s="320" t="s">
        <v>932</v>
      </c>
      <c r="B52" s="352" t="s">
        <v>899</v>
      </c>
    </row>
    <row r="53" spans="1:3" s="9" customFormat="1" ht="15" customHeight="1">
      <c r="A53" s="320" t="s">
        <v>933</v>
      </c>
      <c r="B53" s="352" t="s">
        <v>901</v>
      </c>
    </row>
    <row r="54" spans="1:3">
      <c r="A54" s="321"/>
    </row>
  </sheetData>
  <sheetProtection password="C6B8" sheet="1" objects="1" scenarios="1"/>
  <hyperlinks>
    <hyperlink ref="B9" location="'Total de Alojamentos'!A1" display="Total de Alojamentos - 1981-2011"/>
    <hyperlink ref="B10" location="'Alojam e Ocupaçao '!A1" display="Alojamentos Familiares (N.º) por Localização Geográfica e Forma de Ocupação (1991 -2001-2011)"/>
    <hyperlink ref="B11" location="'Alojam e Ocupação 2001 (%)'!A1" display="Alojamentos Segundo o Tipo e Forma de Ocupação 2001 (%)"/>
    <hyperlink ref="B12" location="'Alojam e Ocupação 2011 (%)'!A1" display="Alojamentos Segundo o Tipo e Forma de Ocupação 2011 (%)"/>
    <hyperlink ref="B13" location="'Alojam e Ocupação Variação'!A1" display="Alojamentos Segundo o Tipo e Forma de Ocupação - Variação % 2001-2011"/>
    <hyperlink ref="B14" location="'Alojamentos vs Escalão Etário'!A1" display="Nº Alojamentos Familiares Clássicos de Residência Habitual, Arrendados ou Subarrendados, Segundo o Escalão Etário do Representante da Família Clássica Principal - 2011"/>
    <hyperlink ref="B15" location="'Alojamentos vs Escalão Etário'!A1" display="Distribuição Percentual - Escalão Etário do Representante da Família - 2011"/>
    <hyperlink ref="B16" location="'Alojam vsEntidade Proprietaria '!A1" display="Nº Alojamentos Familiares Clássicos de Residência Habitual, Arrendados ou Subarrendados, Segundo a Entidade Proprietária- 2011"/>
    <hyperlink ref="B17" location="'Alojam vsEntidade Proprietaria '!A1" display="Nº Alojamentos Familiares Clássicos de Residência Habitual, Arrendados ou Subarrendados, Segundo a Entidade Proprietária - Distribuição Percentual – 2011"/>
    <hyperlink ref="B18" location="'Alojam e Dimensao da Familia'!A1" display="Alojamentos Familiares Clássicos de Residência Habitual, Arrendados ou Subarrendados, Segundo a Dimensão da Família Clássica Principal – 2011"/>
    <hyperlink ref="B19" location="'Alojam e Dimensao da Familia'!A1" display="Alojamentos Familiares Clássicos de Residência Habitual, Arrendados ou Subarrendados, Segundo a Dimensão da Família Clássica Principal - Distribuição Percentual – 2011"/>
    <hyperlink ref="B20" location="'Alojam e Renda 2011'!A1" display="Alojamentos Familiares Clássicos de Residência Habitual, Arrendados ou Subarrendados, Segundo o Escalão do Valor de Renda – 2011"/>
    <hyperlink ref="B21" location="'Alojam e Renda 2011'!A1" display="Alojamentos Familiares Clássicos de Residência Habitual, Arrendados ou Subarrendados, Segundo o Escalão do Valor de Renda - Distribuição Percentual -2011"/>
    <hyperlink ref="B22" location="'Alojam e Renda 2001'!A1" display="Alojamentos Clássicos Arrendados Ocupados como Residencia Habitual Segundo Escalão da Renda – 2001"/>
    <hyperlink ref="B23" location="'Alojam e Renda 2001'!A1" display="Alojamentos Familiares Clássicos de Residência Habitual Arrendados, Segundo a Escalão da Renda (%)  - 2001"/>
    <hyperlink ref="B24" location="'Alojam e Renda 2001 (2)'!A1" display="Alojamentos Clássicos Arrendados Ocupados como Residencia Habitual Segundo Escalão da Renda – 2001"/>
    <hyperlink ref="B25" location="'Alojam e Epoca Contrato 2011'!A1" display="Alojamentos Familiares Clássicos de Residência Habitual Arrendados, Segundo a Época do Contrato – 2011"/>
    <hyperlink ref="B26" location="'Alojam e Epoca Contrato 2011'!A1" display="Alojamentos Familiares Clássicos de Residência Habitual Arrendados, Segundo a Época do Contrato (%) – 2011"/>
    <hyperlink ref="B27" location="'Alojamento e Tipo de Contrato'!A1" display="Alojamentos Familiares Clássicos de Residência Habitual, Arrendados ou Subarrendados, Segundo o Tipo de Contrato – 2011"/>
    <hyperlink ref="B28" location="'Alojamento e Tipo de Contrato'!A1" display="Alojamentos Familiares Clássicos de Residência Habitual, Arrendados ou Subarrendados, Segundo o Tipo de Contrato (%) – 2011"/>
    <hyperlink ref="B29" location="'Alojam e Tipo de Contrato 2001'!A1" display="Alojamentos Clássicos de Residência Habitual, Não Ocupados pelo Proprietário, Segundo o Tipo de Contrato – 2001"/>
    <hyperlink ref="B30" location="'Alojam e Tipo de Contrato Freg '!A1" display="Alojamentos Clássicos de Residência Habitual, Não Ocupados pelo Proprietário, Segundo o Tipo de Contrato (%) – 2001"/>
    <hyperlink ref="B31" location="'Tipo de Alojamento Freg.'!A1" display="Tipo de Alojamentos por Freguesia do Concelho de Lisboa - 2011"/>
    <hyperlink ref="B32" location="'Epoca de Contrato 2001'!A1" display="Época do Contrato – 2001"/>
    <hyperlink ref="B33" location="'Epoca de Contrato 2001'!A1" display="Época do Contrato (%) – 2001"/>
    <hyperlink ref="B34" location="'Entidade Proprietaria 2001'!A1" display="Entidade Proprietária – 2001"/>
    <hyperlink ref="B35" location="'Entidade Proprietaria 2001'!A1" display="Entidade Proprietária (%) – 2001"/>
    <hyperlink ref="B36" location="'Água Canalizada'!A1" display="Alojamentos Familiares de Residência Habitual (N.º) por Localização Geográfica (à data dos Censos 2011) e Existência de Água Canalizada"/>
    <hyperlink ref="B37" location="'Edificios e Utilizaçao'!A1" display="Nº de Edifícios e Tipo de Utilização 1981-2011"/>
    <hyperlink ref="B40" location="'Edificios e Utilizaçao Freg'!A1" display="Nº de Edifícios e Tipo de Utilização por Freguesia do Concelho de Lisboa 1981-2011"/>
    <hyperlink ref="B41" location="'Idade Média dos Edifícios'!A1" display="Idade Média dos Edifícios (Anos) por Localização Geográfica 1991 - 2001"/>
    <hyperlink ref="B42" location="'Índice de Envelhecimento Edif.'!A1" display="Índice de Envelhecimento (N.º) dos Edifícios por Localização Geográfica 2001-2011"/>
    <hyperlink ref="B43" location="'Habitação Social 1'!A1" display="Habitação Social por Município, 31/12/2009"/>
    <hyperlink ref="B44" location="'Habitação Social 2'!A1" display="Habitação Social Lisboa - Antiguidade"/>
    <hyperlink ref="B45" location="'Habitação Social 2'!A1" display="Habitação Social Lisboa - Evolução dos Pedidos de Atribuição de Habitação Municipal"/>
    <hyperlink ref="B46" location="'Habitação Social 3'!A1" display="Habitação Social Lisboa - Distribuição dos Candidatos Segundo o Género"/>
    <hyperlink ref="B47" location="'Habitação Social 3'!A1" display="Habitação Social - Distribuição dos Candidatos Segundo o Escalão Etário"/>
    <hyperlink ref="B49" location="'Habitação Social 3'!A42" display="Habitação Social - Distribuição dos Candidatos Segundo Nacionalidade"/>
    <hyperlink ref="B50" location="'Edificado Devoluto'!A1" display="Levantamento do Parque Edificado Devoluto da Cidade de Lisboa "/>
    <hyperlink ref="B51" location="'Reabilitação e Construção'!A1" display="Número de Edifícos com Álvara de Obras de Edificação Emitido para a Totalidade do edifíco entre 2005 e 2010 e pago, por tipo de ob"/>
    <hyperlink ref="B52" location="'Reabilitação e Construção'!A20" display="Número de Edifícos com Álvara de Obras de Edificação Emitido para uma ou mais Fracções entre 2005 e 2010 e pago, por tipo de obra"/>
    <hyperlink ref="B53" location="'Áreas a Reabilitar 2011'!A1" display="Áreas a Reabilitar 2011"/>
    <hyperlink ref="B38" location="'Edificios e Utilizaçao'!A19" display="Distribuição Percentual do Nº de Edifícios e Tipo de Utilização"/>
    <hyperlink ref="B39" location="'Edificios e Utilizaçao'!A31" display="Variação Percentual do Nº de Edifícios e Tipo de Utilização (2001-2001)"/>
    <hyperlink ref="B48" location="'Habitação Social 3'!A28" display="Habitação Social - Distribuição dos Candidatos Segundo Estado Civil"/>
  </hyperlinks>
  <pageMargins left="0.7" right="0.7" top="0.75" bottom="0.75" header="0.3" footer="0.3"/>
  <pageSetup scale="52" orientation="portrait" verticalDpi="0" r:id="rId1"/>
  <colBreaks count="1" manualBreakCount="1">
    <brk id="5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25"/>
  <sheetViews>
    <sheetView topLeftCell="A11" workbookViewId="0">
      <selection activeCell="B25" sqref="B25:F25"/>
    </sheetView>
  </sheetViews>
  <sheetFormatPr defaultRowHeight="15"/>
  <cols>
    <col min="1" max="1" width="9.140625" style="1"/>
    <col min="2" max="2" width="19.28515625" style="1" customWidth="1"/>
    <col min="3" max="8" width="11.7109375" style="1" customWidth="1"/>
    <col min="9" max="16384" width="9.140625" style="1"/>
  </cols>
  <sheetData>
    <row r="4" spans="1:8">
      <c r="A4" s="9" t="s">
        <v>703</v>
      </c>
      <c r="B4" s="9" t="s">
        <v>173</v>
      </c>
    </row>
    <row r="5" spans="1:8">
      <c r="A5" s="9"/>
      <c r="B5" s="9"/>
    </row>
    <row r="6" spans="1:8">
      <c r="A6" s="9"/>
      <c r="B6" s="9"/>
    </row>
    <row r="7" spans="1:8" ht="25.5" customHeight="1">
      <c r="A7" s="9"/>
      <c r="B7" s="9"/>
      <c r="C7" s="372" t="s">
        <v>173</v>
      </c>
      <c r="D7" s="372"/>
      <c r="E7" s="372"/>
      <c r="F7" s="372"/>
      <c r="G7" s="372"/>
      <c r="H7" s="372"/>
    </row>
    <row r="8" spans="1:8" ht="15" customHeight="1">
      <c r="C8" s="381" t="s">
        <v>4</v>
      </c>
      <c r="D8" s="381" t="s">
        <v>98</v>
      </c>
      <c r="E8" s="381" t="s">
        <v>99</v>
      </c>
      <c r="F8" s="381" t="s">
        <v>126</v>
      </c>
      <c r="G8" s="381" t="s">
        <v>127</v>
      </c>
      <c r="H8" s="381" t="s">
        <v>128</v>
      </c>
    </row>
    <row r="9" spans="1:8" ht="15" customHeight="1">
      <c r="B9" s="25"/>
      <c r="C9" s="371" t="s">
        <v>4</v>
      </c>
      <c r="D9" s="371"/>
      <c r="E9" s="371"/>
      <c r="F9" s="371"/>
      <c r="G9" s="371"/>
      <c r="H9" s="371"/>
    </row>
    <row r="10" spans="1:8" ht="15" customHeight="1">
      <c r="B10" s="13" t="s">
        <v>3</v>
      </c>
      <c r="C10" s="34">
        <v>786904</v>
      </c>
      <c r="D10" s="11">
        <v>208761</v>
      </c>
      <c r="E10" s="11">
        <v>257312</v>
      </c>
      <c r="F10" s="11">
        <v>167125</v>
      </c>
      <c r="G10" s="11">
        <v>95362</v>
      </c>
      <c r="H10" s="99">
        <v>58344</v>
      </c>
    </row>
    <row r="11" spans="1:8" ht="15" customHeight="1">
      <c r="B11" s="76" t="s">
        <v>0</v>
      </c>
      <c r="C11" s="33">
        <v>303435</v>
      </c>
      <c r="D11" s="10">
        <v>90601</v>
      </c>
      <c r="E11" s="10">
        <v>102767</v>
      </c>
      <c r="F11" s="10">
        <v>56777</v>
      </c>
      <c r="G11" s="10">
        <v>31433</v>
      </c>
      <c r="H11" s="97">
        <v>21857</v>
      </c>
    </row>
    <row r="12" spans="1:8" ht="15" customHeight="1">
      <c r="B12" s="76" t="s">
        <v>1</v>
      </c>
      <c r="C12" s="33">
        <v>239921</v>
      </c>
      <c r="D12" s="10">
        <v>72721</v>
      </c>
      <c r="E12" s="10">
        <v>80862</v>
      </c>
      <c r="F12" s="10">
        <v>44205</v>
      </c>
      <c r="G12" s="10">
        <v>24663</v>
      </c>
      <c r="H12" s="97">
        <v>17470</v>
      </c>
    </row>
    <row r="13" spans="1:8" ht="15" customHeight="1">
      <c r="B13" s="76" t="s">
        <v>2</v>
      </c>
      <c r="C13" s="77">
        <v>98984</v>
      </c>
      <c r="D13" s="17">
        <v>35144</v>
      </c>
      <c r="E13" s="17">
        <v>33095</v>
      </c>
      <c r="F13" s="17">
        <v>15712</v>
      </c>
      <c r="G13" s="17">
        <v>8601</v>
      </c>
      <c r="H13" s="98">
        <v>6432</v>
      </c>
    </row>
    <row r="14" spans="1:8">
      <c r="B14" s="130" t="s">
        <v>171</v>
      </c>
      <c r="C14" s="379" t="s">
        <v>925</v>
      </c>
      <c r="D14" s="379"/>
      <c r="E14" s="379"/>
      <c r="F14" s="379"/>
      <c r="G14" s="25"/>
      <c r="H14" s="25"/>
    </row>
    <row r="15" spans="1:8">
      <c r="B15" s="25"/>
      <c r="C15" s="25"/>
      <c r="D15" s="25"/>
      <c r="E15" s="26"/>
      <c r="F15" s="26"/>
      <c r="G15" s="26"/>
      <c r="H15" s="26"/>
    </row>
    <row r="16" spans="1:8">
      <c r="A16" s="9" t="s">
        <v>704</v>
      </c>
      <c r="B16" s="9" t="s">
        <v>190</v>
      </c>
      <c r="C16" s="25"/>
      <c r="D16" s="25"/>
      <c r="E16" s="25"/>
      <c r="F16" s="25"/>
      <c r="G16" s="25"/>
      <c r="H16" s="25"/>
    </row>
    <row r="17" spans="2:8">
      <c r="B17" s="25"/>
      <c r="C17" s="25"/>
      <c r="D17" s="25"/>
      <c r="E17" s="25"/>
      <c r="F17" s="25"/>
      <c r="G17" s="25"/>
      <c r="H17" s="25"/>
    </row>
    <row r="18" spans="2:8">
      <c r="B18" s="25"/>
      <c r="C18" s="25"/>
      <c r="D18" s="25"/>
      <c r="E18" s="25"/>
      <c r="F18" s="25"/>
      <c r="G18" s="25"/>
      <c r="H18" s="25"/>
    </row>
    <row r="19" spans="2:8" ht="25.5" customHeight="1">
      <c r="B19" s="25"/>
      <c r="C19" s="372" t="s">
        <v>145</v>
      </c>
      <c r="D19" s="372"/>
      <c r="E19" s="372"/>
      <c r="F19" s="372"/>
      <c r="G19" s="372"/>
      <c r="H19" s="28"/>
    </row>
    <row r="20" spans="2:8" ht="24">
      <c r="B20" s="25"/>
      <c r="C20" s="14" t="s">
        <v>98</v>
      </c>
      <c r="D20" s="14" t="s">
        <v>99</v>
      </c>
      <c r="E20" s="14" t="s">
        <v>100</v>
      </c>
      <c r="F20" s="14" t="s">
        <v>101</v>
      </c>
      <c r="G20" s="14" t="s">
        <v>102</v>
      </c>
    </row>
    <row r="21" spans="2:8" ht="15" customHeight="1">
      <c r="B21" s="13" t="s">
        <v>3</v>
      </c>
      <c r="C21" s="64">
        <v>0.26529411465693403</v>
      </c>
      <c r="D21" s="22">
        <v>0.32699287333651883</v>
      </c>
      <c r="E21" s="22">
        <v>0.21238295903947624</v>
      </c>
      <c r="F21" s="22">
        <v>0.12118632005937192</v>
      </c>
      <c r="G21" s="23">
        <v>7.4143732907699031E-2</v>
      </c>
    </row>
    <row r="22" spans="2:8" ht="15" customHeight="1">
      <c r="B22" s="76" t="s">
        <v>0</v>
      </c>
      <c r="C22" s="63">
        <v>0.29858454034636744</v>
      </c>
      <c r="D22" s="24">
        <v>0.33867879446998533</v>
      </c>
      <c r="E22" s="24">
        <v>0.18711420897391534</v>
      </c>
      <c r="F22" s="24">
        <v>0.10359055481404585</v>
      </c>
      <c r="G22" s="15">
        <v>7.2031901395686063E-2</v>
      </c>
    </row>
    <row r="23" spans="2:8" ht="15" customHeight="1">
      <c r="B23" s="76" t="s">
        <v>1</v>
      </c>
      <c r="C23" s="63">
        <v>0.30310393837971666</v>
      </c>
      <c r="D23" s="24">
        <v>0.33703594099724493</v>
      </c>
      <c r="E23" s="24">
        <v>0.18424814834883149</v>
      </c>
      <c r="F23" s="24">
        <v>0.10279633712763785</v>
      </c>
      <c r="G23" s="15">
        <v>7.281563514656908E-2</v>
      </c>
    </row>
    <row r="24" spans="2:8" ht="15" customHeight="1">
      <c r="B24" s="76" t="s">
        <v>2</v>
      </c>
      <c r="C24" s="105">
        <v>0.35504728036854444</v>
      </c>
      <c r="D24" s="104">
        <v>0.33434696516608747</v>
      </c>
      <c r="E24" s="104">
        <v>0.15873272448072415</v>
      </c>
      <c r="F24" s="104">
        <v>8.6892831164632672E-2</v>
      </c>
      <c r="G24" s="16">
        <v>6.4980198820011312E-2</v>
      </c>
      <c r="H24" s="5"/>
    </row>
    <row r="25" spans="2:8">
      <c r="B25" s="130" t="s">
        <v>171</v>
      </c>
      <c r="C25" s="379" t="s">
        <v>938</v>
      </c>
      <c r="D25" s="379"/>
      <c r="E25" s="379"/>
      <c r="F25" s="379"/>
      <c r="G25" s="7"/>
      <c r="H25" s="29"/>
    </row>
  </sheetData>
  <sheetProtection password="C6B8" sheet="1" objects="1" scenarios="1"/>
  <mergeCells count="10">
    <mergeCell ref="C25:F25"/>
    <mergeCell ref="C7:H7"/>
    <mergeCell ref="C19:G19"/>
    <mergeCell ref="D8:D9"/>
    <mergeCell ref="E8:E9"/>
    <mergeCell ref="F8:F9"/>
    <mergeCell ref="G8:G9"/>
    <mergeCell ref="H8:H9"/>
    <mergeCell ref="C8:C9"/>
    <mergeCell ref="C14:F14"/>
  </mergeCells>
  <pageMargins left="0.7" right="0.7" top="0.75" bottom="0.75" header="0.3" footer="0.3"/>
  <pageSetup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O29"/>
  <sheetViews>
    <sheetView topLeftCell="A11" workbookViewId="0">
      <selection activeCell="D30" sqref="D30"/>
    </sheetView>
  </sheetViews>
  <sheetFormatPr defaultRowHeight="12"/>
  <cols>
    <col min="1" max="1" width="9.140625" style="25"/>
    <col min="2" max="2" width="19.28515625" style="25" bestFit="1" customWidth="1"/>
    <col min="3" max="3" width="10.85546875" style="25" customWidth="1"/>
    <col min="4" max="15" width="11.7109375" style="25" customWidth="1"/>
    <col min="16" max="16384" width="9.140625" style="25"/>
  </cols>
  <sheetData>
    <row r="6" spans="1:15">
      <c r="A6" s="9" t="s">
        <v>705</v>
      </c>
      <c r="B6" s="9" t="s">
        <v>174</v>
      </c>
    </row>
    <row r="7" spans="1:15" ht="15" customHeight="1">
      <c r="A7" s="9"/>
      <c r="B7" s="9"/>
    </row>
    <row r="8" spans="1:15" ht="15" customHeight="1"/>
    <row r="9" spans="1:15" ht="25.5" customHeight="1">
      <c r="C9" s="382" t="s">
        <v>174</v>
      </c>
      <c r="D9" s="382"/>
      <c r="E9" s="382"/>
      <c r="F9" s="382"/>
      <c r="G9" s="382"/>
      <c r="H9" s="382"/>
      <c r="I9" s="382"/>
      <c r="J9" s="382"/>
      <c r="K9" s="382"/>
      <c r="L9" s="382"/>
      <c r="M9" s="382"/>
      <c r="N9" s="382"/>
      <c r="O9" s="382"/>
    </row>
    <row r="10" spans="1:15" ht="24">
      <c r="C10" s="14" t="s">
        <v>4</v>
      </c>
      <c r="D10" s="14" t="s">
        <v>12</v>
      </c>
      <c r="E10" s="14" t="s">
        <v>13</v>
      </c>
      <c r="F10" s="14" t="s">
        <v>14</v>
      </c>
      <c r="G10" s="14" t="s">
        <v>15</v>
      </c>
      <c r="H10" s="14" t="s">
        <v>16</v>
      </c>
      <c r="I10" s="14" t="s">
        <v>17</v>
      </c>
      <c r="J10" s="14" t="s">
        <v>18</v>
      </c>
      <c r="K10" s="14" t="s">
        <v>19</v>
      </c>
      <c r="L10" s="14" t="s">
        <v>20</v>
      </c>
      <c r="M10" s="14" t="s">
        <v>21</v>
      </c>
      <c r="N10" s="14" t="s">
        <v>22</v>
      </c>
      <c r="O10" s="14" t="s">
        <v>23</v>
      </c>
    </row>
    <row r="11" spans="1:15" ht="15" customHeight="1">
      <c r="B11" s="13" t="s">
        <v>3</v>
      </c>
      <c r="C11" s="34">
        <v>786904</v>
      </c>
      <c r="D11" s="11">
        <v>53135</v>
      </c>
      <c r="E11" s="11">
        <v>57144</v>
      </c>
      <c r="F11" s="11">
        <v>39101</v>
      </c>
      <c r="G11" s="11">
        <v>53044</v>
      </c>
      <c r="H11" s="11">
        <v>39896</v>
      </c>
      <c r="I11" s="11">
        <v>59823</v>
      </c>
      <c r="J11" s="11">
        <v>54723</v>
      </c>
      <c r="K11" s="11">
        <v>132693</v>
      </c>
      <c r="L11" s="11">
        <v>159504</v>
      </c>
      <c r="M11" s="11">
        <v>57741</v>
      </c>
      <c r="N11" s="11">
        <v>40052</v>
      </c>
      <c r="O11" s="99">
        <v>40048</v>
      </c>
    </row>
    <row r="12" spans="1:15" ht="15" customHeight="1">
      <c r="B12" s="76" t="s">
        <v>0</v>
      </c>
      <c r="C12" s="33">
        <v>303435</v>
      </c>
      <c r="D12" s="10">
        <v>17310</v>
      </c>
      <c r="E12" s="10">
        <v>21625</v>
      </c>
      <c r="F12" s="10">
        <v>16507</v>
      </c>
      <c r="G12" s="10">
        <v>22397</v>
      </c>
      <c r="H12" s="10">
        <v>18159</v>
      </c>
      <c r="I12" s="10">
        <v>18195</v>
      </c>
      <c r="J12" s="10">
        <v>10970</v>
      </c>
      <c r="K12" s="10">
        <v>29620</v>
      </c>
      <c r="L12" s="10">
        <v>62264</v>
      </c>
      <c r="M12" s="10">
        <v>30832</v>
      </c>
      <c r="N12" s="10">
        <v>26373</v>
      </c>
      <c r="O12" s="97">
        <v>29183</v>
      </c>
    </row>
    <row r="13" spans="1:15" ht="15" customHeight="1">
      <c r="B13" s="76" t="s">
        <v>1</v>
      </c>
      <c r="C13" s="33">
        <v>239921</v>
      </c>
      <c r="D13" s="10">
        <v>12285</v>
      </c>
      <c r="E13" s="10">
        <v>15262</v>
      </c>
      <c r="F13" s="10">
        <v>12636</v>
      </c>
      <c r="G13" s="10">
        <v>18464</v>
      </c>
      <c r="H13" s="10">
        <v>15281</v>
      </c>
      <c r="I13" s="10">
        <v>15541</v>
      </c>
      <c r="J13" s="10">
        <v>8893</v>
      </c>
      <c r="K13" s="10">
        <v>22374</v>
      </c>
      <c r="L13" s="10">
        <v>46560</v>
      </c>
      <c r="M13" s="10">
        <v>24690</v>
      </c>
      <c r="N13" s="10">
        <v>22863</v>
      </c>
      <c r="O13" s="97">
        <v>25072</v>
      </c>
    </row>
    <row r="14" spans="1:15" ht="15" customHeight="1">
      <c r="B14" s="76" t="s">
        <v>2</v>
      </c>
      <c r="C14" s="77">
        <v>98984</v>
      </c>
      <c r="D14" s="17">
        <v>5642</v>
      </c>
      <c r="E14" s="17">
        <v>6931</v>
      </c>
      <c r="F14" s="17">
        <v>5352</v>
      </c>
      <c r="G14" s="17">
        <v>9219</v>
      </c>
      <c r="H14" s="17">
        <v>7834</v>
      </c>
      <c r="I14" s="17">
        <v>8495</v>
      </c>
      <c r="J14" s="17">
        <v>4046</v>
      </c>
      <c r="K14" s="17">
        <v>7503</v>
      </c>
      <c r="L14" s="17">
        <v>14400</v>
      </c>
      <c r="M14" s="17">
        <v>6696</v>
      </c>
      <c r="N14" s="17">
        <v>9696</v>
      </c>
      <c r="O14" s="98">
        <v>13170</v>
      </c>
    </row>
    <row r="15" spans="1:15" ht="15" customHeight="1">
      <c r="B15" s="130" t="s">
        <v>171</v>
      </c>
      <c r="C15" s="379" t="s">
        <v>925</v>
      </c>
      <c r="D15" s="379"/>
      <c r="E15" s="379"/>
      <c r="F15" s="379"/>
      <c r="G15" s="37"/>
      <c r="H15" s="37"/>
      <c r="I15" s="37"/>
      <c r="J15" s="37"/>
      <c r="K15" s="37"/>
      <c r="L15" s="37"/>
      <c r="M15" s="37"/>
      <c r="N15" s="37"/>
      <c r="O15" s="37"/>
    </row>
    <row r="16" spans="1:15" ht="15" customHeight="1">
      <c r="B16" s="129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</row>
    <row r="17" spans="1:14" ht="12" customHeight="1">
      <c r="A17" s="9" t="s">
        <v>706</v>
      </c>
      <c r="B17" s="9" t="s">
        <v>191</v>
      </c>
    </row>
    <row r="20" spans="1:14" ht="25.5" customHeight="1">
      <c r="C20" s="372" t="s">
        <v>146</v>
      </c>
      <c r="D20" s="372"/>
      <c r="E20" s="372"/>
      <c r="F20" s="372"/>
      <c r="G20" s="372"/>
      <c r="H20" s="372"/>
      <c r="I20" s="372"/>
      <c r="J20" s="372"/>
      <c r="K20" s="372"/>
      <c r="L20" s="372"/>
      <c r="M20" s="372"/>
      <c r="N20" s="372"/>
    </row>
    <row r="21" spans="1:14" ht="24">
      <c r="C21" s="14" t="s">
        <v>12</v>
      </c>
      <c r="D21" s="14" t="s">
        <v>13</v>
      </c>
      <c r="E21" s="14" t="s">
        <v>14</v>
      </c>
      <c r="F21" s="14" t="s">
        <v>15</v>
      </c>
      <c r="G21" s="14" t="s">
        <v>16</v>
      </c>
      <c r="H21" s="14" t="s">
        <v>17</v>
      </c>
      <c r="I21" s="14" t="s">
        <v>18</v>
      </c>
      <c r="J21" s="14" t="s">
        <v>19</v>
      </c>
      <c r="K21" s="14" t="s">
        <v>20</v>
      </c>
      <c r="L21" s="14" t="s">
        <v>21</v>
      </c>
      <c r="M21" s="14" t="s">
        <v>22</v>
      </c>
      <c r="N21" s="14" t="s">
        <v>23</v>
      </c>
    </row>
    <row r="22" spans="1:14" ht="15" customHeight="1">
      <c r="B22" s="13" t="s">
        <v>3</v>
      </c>
      <c r="C22" s="64">
        <f>D11/C11</f>
        <v>6.7524119841810434E-2</v>
      </c>
      <c r="D22" s="22">
        <f>E11/C11</f>
        <v>7.2618769252666152E-2</v>
      </c>
      <c r="E22" s="22">
        <f>F11/C11</f>
        <v>4.9689669896200807E-2</v>
      </c>
      <c r="F22" s="22">
        <f>G11/C11</f>
        <v>6.7408476764637112E-2</v>
      </c>
      <c r="G22" s="22">
        <f>H11/C11</f>
        <v>5.0699958317660096E-2</v>
      </c>
      <c r="H22" s="22">
        <f>I11/C11</f>
        <v>7.6023250612527071E-2</v>
      </c>
      <c r="I22" s="22">
        <f>J11/C11</f>
        <v>6.9542155078637299E-2</v>
      </c>
      <c r="J22" s="22">
        <f>K11/C11</f>
        <v>0.1686266685643992</v>
      </c>
      <c r="K22" s="22">
        <f>L11/C11</f>
        <v>0.20269816902697152</v>
      </c>
      <c r="L22" s="22">
        <f>M11/C11</f>
        <v>7.3377438671045001E-2</v>
      </c>
      <c r="M22" s="22">
        <f>N11/C11</f>
        <v>5.089820359281437E-2</v>
      </c>
      <c r="N22" s="23">
        <f>O11/C11</f>
        <v>5.089312038063093E-2</v>
      </c>
    </row>
    <row r="23" spans="1:14" ht="15" customHeight="1">
      <c r="B23" s="76" t="s">
        <v>0</v>
      </c>
      <c r="C23" s="63">
        <f>D12/C12</f>
        <v>5.7046813979929806E-2</v>
      </c>
      <c r="D23" s="24">
        <f>E12/C12</f>
        <v>7.1267322490813523E-2</v>
      </c>
      <c r="E23" s="24">
        <f>F12/C12</f>
        <v>5.4400448201426997E-2</v>
      </c>
      <c r="F23" s="24">
        <f>G12/C12</f>
        <v>7.3811524708751464E-2</v>
      </c>
      <c r="G23" s="24">
        <f>H12/C12</f>
        <v>5.9844777299915962E-2</v>
      </c>
      <c r="H23" s="24">
        <f>I12/C12</f>
        <v>5.9963418854120321E-2</v>
      </c>
      <c r="I23" s="24">
        <f>J12/C12</f>
        <v>3.6152718045050831E-2</v>
      </c>
      <c r="J23" s="24">
        <f>K12/C12</f>
        <v>9.7615634320365158E-2</v>
      </c>
      <c r="K23" s="24">
        <f>L12/C12</f>
        <v>0.20519715919389656</v>
      </c>
      <c r="L23" s="24">
        <f>M12/C12</f>
        <v>0.10160989997857861</v>
      </c>
      <c r="M23" s="24">
        <f>N12/C12</f>
        <v>8.6914825250877459E-2</v>
      </c>
      <c r="N23" s="15">
        <f>O12/C12</f>
        <v>9.6175457676273335E-2</v>
      </c>
    </row>
    <row r="24" spans="1:14" ht="15" customHeight="1">
      <c r="B24" s="76" t="s">
        <v>1</v>
      </c>
      <c r="C24" s="63">
        <f>D13/C13</f>
        <v>5.1204354766777399E-2</v>
      </c>
      <c r="D24" s="24">
        <f>E13/C13</f>
        <v>6.3612605816081122E-2</v>
      </c>
      <c r="E24" s="24">
        <f>F13/C13</f>
        <v>5.2667336331542469E-2</v>
      </c>
      <c r="F24" s="24">
        <f>G13/C13</f>
        <v>7.6958665560747083E-2</v>
      </c>
      <c r="G24" s="24">
        <f>H13/C13</f>
        <v>6.3691798550356157E-2</v>
      </c>
      <c r="H24" s="24">
        <f>I13/C13</f>
        <v>6.477548859833028E-2</v>
      </c>
      <c r="I24" s="24">
        <f>J13/C13</f>
        <v>3.7066367679361126E-2</v>
      </c>
      <c r="J24" s="24">
        <f>K13/C13</f>
        <v>9.3255696666819501E-2</v>
      </c>
      <c r="K24" s="24">
        <f>L13/C13</f>
        <v>0.19406387936028943</v>
      </c>
      <c r="L24" s="24">
        <f>M13/C13</f>
        <v>0.10290887417108131</v>
      </c>
      <c r="M24" s="24">
        <f>N13/C13</f>
        <v>9.5293867564740065E-2</v>
      </c>
      <c r="N24" s="15">
        <f>O13/C13</f>
        <v>0.10450106493387407</v>
      </c>
    </row>
    <row r="25" spans="1:14" ht="15" customHeight="1">
      <c r="B25" s="76" t="s">
        <v>2</v>
      </c>
      <c r="C25" s="105">
        <f>D14/C14</f>
        <v>5.699911096742908E-2</v>
      </c>
      <c r="D25" s="104">
        <f>E14/C14</f>
        <v>7.0021417602844901E-2</v>
      </c>
      <c r="E25" s="104">
        <f>F14/C14</f>
        <v>5.4069344540531805E-2</v>
      </c>
      <c r="F25" s="104">
        <f>G14/C14</f>
        <v>9.3136264446779277E-2</v>
      </c>
      <c r="G25" s="104">
        <f>H14/C14</f>
        <v>7.9144104097631937E-2</v>
      </c>
      <c r="H25" s="104">
        <f>I14/C14</f>
        <v>8.582195102238746E-2</v>
      </c>
      <c r="I25" s="104">
        <f>J14/C14</f>
        <v>4.0875292976642691E-2</v>
      </c>
      <c r="J25" s="104">
        <f>K14/C14</f>
        <v>7.5800129313828499E-2</v>
      </c>
      <c r="K25" s="104">
        <f>L14/C14</f>
        <v>0.14547805705972683</v>
      </c>
      <c r="L25" s="104">
        <f>M14/C14</f>
        <v>6.7647296532772974E-2</v>
      </c>
      <c r="M25" s="104">
        <f>N14/C14</f>
        <v>9.795522508688273E-2</v>
      </c>
      <c r="N25" s="16">
        <f>O14/C14</f>
        <v>0.13305180635254182</v>
      </c>
    </row>
    <row r="26" spans="1:14">
      <c r="B26" s="130" t="s">
        <v>171</v>
      </c>
      <c r="C26" s="379" t="s">
        <v>938</v>
      </c>
      <c r="D26" s="379"/>
      <c r="E26" s="379"/>
      <c r="F26" s="379"/>
      <c r="G26" s="30"/>
      <c r="H26" s="30"/>
      <c r="I26" s="30"/>
      <c r="J26" s="30"/>
      <c r="K26" s="30"/>
      <c r="L26" s="30"/>
      <c r="M26" s="30"/>
      <c r="N26" s="30"/>
    </row>
    <row r="28" spans="1:14" s="1" customFormat="1" ht="15"/>
    <row r="29" spans="1:14" s="1" customFormat="1" ht="15"/>
  </sheetData>
  <sheetProtection password="C6B8" sheet="1" objects="1" scenarios="1"/>
  <mergeCells count="4">
    <mergeCell ref="C9:O9"/>
    <mergeCell ref="C20:N20"/>
    <mergeCell ref="C15:F15"/>
    <mergeCell ref="C26:F26"/>
  </mergeCells>
  <pageMargins left="0.7" right="0.7" top="0.75" bottom="0.75" header="0.3" footer="0.3"/>
  <pageSetup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P26"/>
  <sheetViews>
    <sheetView topLeftCell="A9" workbookViewId="0">
      <selection activeCell="B26" sqref="B26:C26"/>
    </sheetView>
  </sheetViews>
  <sheetFormatPr defaultRowHeight="12"/>
  <cols>
    <col min="1" max="1" width="9.140625" style="25"/>
    <col min="2" max="2" width="18.42578125" style="25" bestFit="1" customWidth="1"/>
    <col min="3" max="3" width="11.28515625" style="25" customWidth="1"/>
    <col min="4" max="4" width="9" style="25" customWidth="1"/>
    <col min="5" max="5" width="10.42578125" style="25" customWidth="1"/>
    <col min="6" max="6" width="10.5703125" style="25" customWidth="1"/>
    <col min="7" max="7" width="9.42578125" style="25" customWidth="1"/>
    <col min="8" max="8" width="9.85546875" style="25" customWidth="1"/>
    <col min="9" max="9" width="10.140625" style="25" customWidth="1"/>
    <col min="10" max="10" width="10.42578125" style="25" customWidth="1"/>
    <col min="11" max="11" width="11" style="25" customWidth="1"/>
    <col min="12" max="12" width="10.85546875" style="25" customWidth="1"/>
    <col min="13" max="13" width="11" style="25" customWidth="1"/>
    <col min="14" max="14" width="11.140625" style="25" customWidth="1"/>
    <col min="15" max="15" width="13.140625" style="25" customWidth="1"/>
    <col min="16" max="16" width="11" style="25" customWidth="1"/>
    <col min="17" max="16384" width="9.140625" style="25"/>
  </cols>
  <sheetData>
    <row r="5" spans="1:15">
      <c r="A5" s="9" t="s">
        <v>707</v>
      </c>
      <c r="B5" s="383" t="s">
        <v>182</v>
      </c>
      <c r="C5" s="383"/>
      <c r="D5" s="383"/>
      <c r="E5" s="383"/>
      <c r="F5" s="383"/>
      <c r="G5" s="383"/>
      <c r="H5" s="383"/>
      <c r="I5" s="383"/>
    </row>
    <row r="8" spans="1:15" ht="25.5" customHeight="1">
      <c r="C8" s="366" t="s">
        <v>213</v>
      </c>
      <c r="D8" s="366"/>
      <c r="E8" s="366"/>
      <c r="F8" s="366"/>
      <c r="G8" s="366"/>
      <c r="H8" s="366"/>
      <c r="I8" s="366"/>
      <c r="J8" s="366"/>
      <c r="K8" s="366"/>
      <c r="L8" s="366"/>
      <c r="M8" s="366"/>
      <c r="N8" s="366"/>
      <c r="O8" s="366"/>
    </row>
    <row r="9" spans="1:15" ht="24.95" customHeight="1">
      <c r="C9" s="123" t="s">
        <v>4</v>
      </c>
      <c r="D9" s="51" t="s">
        <v>103</v>
      </c>
      <c r="E9" s="51" t="s">
        <v>104</v>
      </c>
      <c r="F9" s="51" t="s">
        <v>105</v>
      </c>
      <c r="G9" s="51" t="s">
        <v>106</v>
      </c>
      <c r="H9" s="51" t="s">
        <v>107</v>
      </c>
      <c r="I9" s="51" t="s">
        <v>108</v>
      </c>
      <c r="J9" s="51" t="s">
        <v>109</v>
      </c>
      <c r="K9" s="51" t="s">
        <v>110</v>
      </c>
      <c r="L9" s="51" t="s">
        <v>111</v>
      </c>
      <c r="M9" s="51" t="s">
        <v>112</v>
      </c>
      <c r="N9" s="51" t="s">
        <v>113</v>
      </c>
      <c r="O9" s="51" t="s">
        <v>114</v>
      </c>
    </row>
    <row r="10" spans="1:15" ht="15" customHeight="1">
      <c r="B10" s="13" t="s">
        <v>3</v>
      </c>
      <c r="C10" s="34">
        <v>740425</v>
      </c>
      <c r="D10" s="11">
        <v>117330</v>
      </c>
      <c r="E10" s="11">
        <v>72276</v>
      </c>
      <c r="F10" s="11">
        <v>66527</v>
      </c>
      <c r="G10" s="11">
        <v>101369</v>
      </c>
      <c r="H10" s="11">
        <v>82342</v>
      </c>
      <c r="I10" s="11">
        <v>67194</v>
      </c>
      <c r="J10" s="11">
        <v>60807</v>
      </c>
      <c r="K10" s="11">
        <v>50128</v>
      </c>
      <c r="L10" s="11">
        <v>41319</v>
      </c>
      <c r="M10" s="11">
        <v>49611</v>
      </c>
      <c r="N10" s="11">
        <v>17334</v>
      </c>
      <c r="O10" s="126">
        <v>14188</v>
      </c>
    </row>
    <row r="11" spans="1:15" ht="15" customHeight="1">
      <c r="B11" s="76" t="s">
        <v>0</v>
      </c>
      <c r="C11" s="33">
        <v>285794</v>
      </c>
      <c r="D11" s="10">
        <v>42235</v>
      </c>
      <c r="E11" s="10">
        <v>31359</v>
      </c>
      <c r="F11" s="10">
        <v>28078</v>
      </c>
      <c r="G11" s="10">
        <v>50704</v>
      </c>
      <c r="H11" s="10" t="s">
        <v>204</v>
      </c>
      <c r="I11" s="10" t="s">
        <v>205</v>
      </c>
      <c r="J11" s="10" t="s">
        <v>206</v>
      </c>
      <c r="K11" s="10" t="s">
        <v>207</v>
      </c>
      <c r="L11" s="10" t="s">
        <v>208</v>
      </c>
      <c r="M11" s="10" t="s">
        <v>209</v>
      </c>
      <c r="N11" s="10" t="s">
        <v>210</v>
      </c>
      <c r="O11" s="124" t="s">
        <v>211</v>
      </c>
    </row>
    <row r="12" spans="1:15" ht="15" customHeight="1">
      <c r="B12" s="76" t="s">
        <v>1</v>
      </c>
      <c r="C12" s="33">
        <v>228899</v>
      </c>
      <c r="D12" s="10">
        <v>29770</v>
      </c>
      <c r="E12" s="10">
        <v>22804</v>
      </c>
      <c r="F12" s="10">
        <v>21813</v>
      </c>
      <c r="G12" s="10">
        <v>42113</v>
      </c>
      <c r="H12" s="10">
        <v>31368</v>
      </c>
      <c r="I12" s="10">
        <v>14595</v>
      </c>
      <c r="J12" s="10">
        <v>10664</v>
      </c>
      <c r="K12" s="10">
        <v>9488</v>
      </c>
      <c r="L12" s="10">
        <v>9513</v>
      </c>
      <c r="M12" s="10">
        <v>17478</v>
      </c>
      <c r="N12" s="10">
        <v>9324</v>
      </c>
      <c r="O12" s="124">
        <v>9969</v>
      </c>
    </row>
    <row r="13" spans="1:15" ht="15" customHeight="1">
      <c r="B13" s="76" t="s">
        <v>2</v>
      </c>
      <c r="C13" s="77">
        <v>107768</v>
      </c>
      <c r="D13" s="17">
        <v>16173</v>
      </c>
      <c r="E13" s="17">
        <v>10938</v>
      </c>
      <c r="F13" s="17">
        <v>9390</v>
      </c>
      <c r="G13" s="17">
        <v>23138</v>
      </c>
      <c r="H13" s="17">
        <v>17286</v>
      </c>
      <c r="I13" s="17">
        <v>7808</v>
      </c>
      <c r="J13" s="17">
        <v>4192</v>
      </c>
      <c r="K13" s="17">
        <v>2922</v>
      </c>
      <c r="L13" s="17">
        <v>2456</v>
      </c>
      <c r="M13" s="17">
        <v>4093</v>
      </c>
      <c r="N13" s="17">
        <v>3507</v>
      </c>
      <c r="O13" s="125">
        <v>5865</v>
      </c>
    </row>
    <row r="14" spans="1:15" ht="15" customHeight="1">
      <c r="B14" s="130" t="s">
        <v>171</v>
      </c>
      <c r="C14" s="135" t="s">
        <v>925</v>
      </c>
    </row>
    <row r="15" spans="1:15" ht="15" customHeight="1"/>
    <row r="16" spans="1:15" ht="15" customHeight="1">
      <c r="B16" s="129"/>
    </row>
    <row r="17" spans="1:16" ht="15" customHeight="1">
      <c r="A17" s="9" t="s">
        <v>708</v>
      </c>
      <c r="B17" s="215" t="s">
        <v>750</v>
      </c>
    </row>
    <row r="18" spans="1:16" ht="15" customHeight="1">
      <c r="A18" s="9"/>
      <c r="B18" s="129"/>
    </row>
    <row r="19" spans="1:16" ht="15" customHeight="1">
      <c r="A19" s="9"/>
      <c r="B19" s="129"/>
    </row>
    <row r="20" spans="1:16" ht="25.5" customHeight="1">
      <c r="C20" s="366" t="s">
        <v>709</v>
      </c>
      <c r="D20" s="366"/>
      <c r="E20" s="366"/>
      <c r="F20" s="366"/>
      <c r="G20" s="366"/>
      <c r="H20" s="366"/>
      <c r="I20" s="366"/>
      <c r="J20" s="366"/>
      <c r="K20" s="366"/>
      <c r="L20" s="366"/>
      <c r="M20" s="366"/>
      <c r="N20" s="366"/>
    </row>
    <row r="21" spans="1:16" ht="24">
      <c r="C21" s="51" t="s">
        <v>103</v>
      </c>
      <c r="D21" s="51" t="s">
        <v>104</v>
      </c>
      <c r="E21" s="51" t="s">
        <v>105</v>
      </c>
      <c r="F21" s="51" t="s">
        <v>106</v>
      </c>
      <c r="G21" s="51" t="s">
        <v>107</v>
      </c>
      <c r="H21" s="51" t="s">
        <v>108</v>
      </c>
      <c r="I21" s="51" t="s">
        <v>109</v>
      </c>
      <c r="J21" s="51" t="s">
        <v>110</v>
      </c>
      <c r="K21" s="51" t="s">
        <v>111</v>
      </c>
      <c r="L21" s="51" t="s">
        <v>112</v>
      </c>
      <c r="M21" s="51" t="s">
        <v>113</v>
      </c>
      <c r="N21" s="51" t="s">
        <v>114</v>
      </c>
    </row>
    <row r="22" spans="1:16">
      <c r="B22" s="13" t="s">
        <v>3</v>
      </c>
      <c r="C22" s="69">
        <f>D10/C10</f>
        <v>0.15846304487287707</v>
      </c>
      <c r="D22" s="61">
        <f>E10/C10</f>
        <v>9.7614208056183954E-2</v>
      </c>
      <c r="E22" s="61">
        <f>F10/C10</f>
        <v>8.9849748455279058E-2</v>
      </c>
      <c r="F22" s="61">
        <f>G10/C10</f>
        <v>0.13690650639835231</v>
      </c>
      <c r="G22" s="61">
        <f>H10/C10</f>
        <v>0.11120910288010265</v>
      </c>
      <c r="H22" s="61">
        <f>I10/C10</f>
        <v>9.0750582435763241E-2</v>
      </c>
      <c r="I22" s="61">
        <f>J10/C10</f>
        <v>8.2124455549177841E-2</v>
      </c>
      <c r="J22" s="61">
        <f>K10/C10</f>
        <v>6.7701657831650747E-2</v>
      </c>
      <c r="K22" s="61">
        <f>L10/C10</f>
        <v>5.5804436641118275E-2</v>
      </c>
      <c r="L22" s="61">
        <f>M10/C10</f>
        <v>6.700341020359929E-2</v>
      </c>
      <c r="M22" s="61">
        <f>N10/C10</f>
        <v>2.3410878887125636E-2</v>
      </c>
      <c r="N22" s="70">
        <f>O10/C10</f>
        <v>1.9161967788769965E-2</v>
      </c>
    </row>
    <row r="23" spans="1:16">
      <c r="B23" s="76" t="s">
        <v>0</v>
      </c>
      <c r="C23" s="71">
        <f>D11/C11</f>
        <v>0.14778126902594177</v>
      </c>
      <c r="D23" s="54">
        <f>E11/C11</f>
        <v>0.10972588647767273</v>
      </c>
      <c r="E23" s="54">
        <f>F11/C11</f>
        <v>9.8245589480534926E-2</v>
      </c>
      <c r="F23" s="54">
        <f>G11/C11</f>
        <v>0.17741450135412221</v>
      </c>
      <c r="G23" s="54">
        <f>H11/C11</f>
        <v>0.12726299362477869</v>
      </c>
      <c r="H23" s="54">
        <f>I11/C12</f>
        <v>7.5168524108886456E-2</v>
      </c>
      <c r="I23" s="54">
        <f>J11/C11</f>
        <v>4.7002386334212755E-2</v>
      </c>
      <c r="J23" s="54">
        <f>K11/C11</f>
        <v>4.2194727670979794E-2</v>
      </c>
      <c r="K23" s="54">
        <f>L11/C11</f>
        <v>4.1904308697873295E-2</v>
      </c>
      <c r="L23" s="54">
        <f>M11/C11</f>
        <v>7.4550200494062163E-2</v>
      </c>
      <c r="M23" s="54">
        <f>N11/C11</f>
        <v>3.717362855763242E-2</v>
      </c>
      <c r="N23" s="72">
        <f>O11/C11</f>
        <v>3.6540305254833899E-2</v>
      </c>
    </row>
    <row r="24" spans="1:16" ht="15" customHeight="1">
      <c r="B24" s="76" t="s">
        <v>1</v>
      </c>
      <c r="C24" s="71">
        <f>D12/C12</f>
        <v>0.13005736154373762</v>
      </c>
      <c r="D24" s="54">
        <f>E12/C12</f>
        <v>9.9624725315532181E-2</v>
      </c>
      <c r="E24" s="54">
        <f>F12/C12</f>
        <v>9.5295304916142048E-2</v>
      </c>
      <c r="F24" s="54">
        <f>G12/C12</f>
        <v>0.18398070764835145</v>
      </c>
      <c r="G24" s="54">
        <f>H12/C12</f>
        <v>0.13703860654699235</v>
      </c>
      <c r="H24" s="54">
        <f>I12/C12</f>
        <v>6.3761746447122972E-2</v>
      </c>
      <c r="I24" s="54">
        <f>J12/C12</f>
        <v>4.6588233238240448E-2</v>
      </c>
      <c r="J24" s="54">
        <f>K12/C12</f>
        <v>4.1450596114443489E-2</v>
      </c>
      <c r="K24" s="54">
        <f>L12/C12</f>
        <v>4.1559814590714679E-2</v>
      </c>
      <c r="L24" s="54">
        <f>M12/C12</f>
        <v>7.635682113071704E-2</v>
      </c>
      <c r="M24" s="54">
        <f>N12/C12</f>
        <v>4.0734122910104455E-2</v>
      </c>
      <c r="N24" s="72">
        <f>O12/C12</f>
        <v>4.3551959597901257E-2</v>
      </c>
      <c r="P24" s="52"/>
    </row>
    <row r="25" spans="1:16" ht="15" customHeight="1">
      <c r="B25" s="76" t="s">
        <v>2</v>
      </c>
      <c r="C25" s="103">
        <f>D13/C13</f>
        <v>0.15007237770024498</v>
      </c>
      <c r="D25" s="112">
        <f>E13/C13</f>
        <v>0.10149580580506273</v>
      </c>
      <c r="E25" s="112">
        <f>F13/C13</f>
        <v>8.7131616064137773E-2</v>
      </c>
      <c r="F25" s="112">
        <f>G13/C13</f>
        <v>0.21470195234206815</v>
      </c>
      <c r="G25" s="112">
        <f>H13/C13</f>
        <v>0.16040011877366195</v>
      </c>
      <c r="H25" s="112">
        <f>I13/C13</f>
        <v>7.2451933783683461E-2</v>
      </c>
      <c r="I25" s="112">
        <f>J13/C13</f>
        <v>3.8898374285502191E-2</v>
      </c>
      <c r="J25" s="112">
        <f>K13/C13</f>
        <v>2.7113800014846708E-2</v>
      </c>
      <c r="K25" s="112">
        <f>L13/C13</f>
        <v>2.2789696384826665E-2</v>
      </c>
      <c r="L25" s="112">
        <f>M13/C13</f>
        <v>3.7979734243931411E-2</v>
      </c>
      <c r="M25" s="112">
        <f>N13/C13</f>
        <v>3.2542127533219507E-2</v>
      </c>
      <c r="N25" s="183">
        <f>O13/C13</f>
        <v>5.4422463068814493E-2</v>
      </c>
      <c r="P25" s="52"/>
    </row>
    <row r="26" spans="1:16">
      <c r="B26" s="130" t="s">
        <v>171</v>
      </c>
      <c r="C26" s="135" t="s">
        <v>939</v>
      </c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</row>
  </sheetData>
  <sheetProtection password="C6B8" sheet="1" objects="1" scenarios="1"/>
  <mergeCells count="3">
    <mergeCell ref="B5:I5"/>
    <mergeCell ref="C8:O8"/>
    <mergeCell ref="C20:N20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O68"/>
  <sheetViews>
    <sheetView workbookViewId="0">
      <selection activeCell="C69" sqref="C69"/>
    </sheetView>
  </sheetViews>
  <sheetFormatPr defaultRowHeight="12"/>
  <cols>
    <col min="1" max="1" width="9.140625" style="25"/>
    <col min="2" max="2" width="26.42578125" style="25" customWidth="1"/>
    <col min="3" max="3" width="10.85546875" style="25" customWidth="1"/>
    <col min="4" max="4" width="9" style="25" customWidth="1"/>
    <col min="5" max="5" width="10.42578125" style="25" customWidth="1"/>
    <col min="6" max="6" width="10.5703125" style="25" customWidth="1"/>
    <col min="7" max="7" width="9.42578125" style="25" customWidth="1"/>
    <col min="8" max="8" width="9.85546875" style="25" customWidth="1"/>
    <col min="9" max="9" width="10.140625" style="25" customWidth="1"/>
    <col min="10" max="10" width="10.42578125" style="25" customWidth="1"/>
    <col min="11" max="11" width="11" style="25" customWidth="1"/>
    <col min="12" max="12" width="10.85546875" style="25" customWidth="1"/>
    <col min="13" max="13" width="11" style="25" customWidth="1"/>
    <col min="14" max="14" width="11.140625" style="25" customWidth="1"/>
    <col min="15" max="15" width="13.140625" style="25" customWidth="1"/>
    <col min="16" max="16" width="11" style="25" customWidth="1"/>
    <col min="17" max="16384" width="9.140625" style="25"/>
  </cols>
  <sheetData>
    <row r="6" spans="1:15">
      <c r="A6" s="9" t="s">
        <v>710</v>
      </c>
      <c r="B6" s="384" t="s">
        <v>182</v>
      </c>
      <c r="C6" s="384"/>
      <c r="D6" s="384"/>
      <c r="E6" s="384"/>
      <c r="F6" s="384"/>
      <c r="G6" s="384"/>
      <c r="H6" s="384"/>
      <c r="I6" s="384"/>
    </row>
    <row r="9" spans="1:15" ht="25.5" customHeight="1">
      <c r="C9" s="366" t="s">
        <v>213</v>
      </c>
      <c r="D9" s="366"/>
      <c r="E9" s="366"/>
      <c r="F9" s="366"/>
      <c r="G9" s="366"/>
      <c r="H9" s="366"/>
      <c r="I9" s="366"/>
      <c r="J9" s="366"/>
      <c r="K9" s="366"/>
      <c r="L9" s="366"/>
      <c r="M9" s="366"/>
      <c r="N9" s="366"/>
      <c r="O9" s="366"/>
    </row>
    <row r="10" spans="1:15" ht="24.95" customHeight="1">
      <c r="C10" s="123" t="s">
        <v>4</v>
      </c>
      <c r="D10" s="51" t="s">
        <v>103</v>
      </c>
      <c r="E10" s="51" t="s">
        <v>104</v>
      </c>
      <c r="F10" s="51" t="s">
        <v>105</v>
      </c>
      <c r="G10" s="51" t="s">
        <v>106</v>
      </c>
      <c r="H10" s="51" t="s">
        <v>107</v>
      </c>
      <c r="I10" s="51" t="s">
        <v>108</v>
      </c>
      <c r="J10" s="51" t="s">
        <v>109</v>
      </c>
      <c r="K10" s="51" t="s">
        <v>110</v>
      </c>
      <c r="L10" s="51" t="s">
        <v>111</v>
      </c>
      <c r="M10" s="51" t="s">
        <v>112</v>
      </c>
      <c r="N10" s="51" t="s">
        <v>113</v>
      </c>
      <c r="O10" s="51" t="s">
        <v>114</v>
      </c>
    </row>
    <row r="11" spans="1:15" ht="15" customHeight="1">
      <c r="B11" s="13" t="s">
        <v>3</v>
      </c>
      <c r="C11" s="34">
        <v>740425</v>
      </c>
      <c r="D11" s="11">
        <v>117330</v>
      </c>
      <c r="E11" s="11">
        <v>72276</v>
      </c>
      <c r="F11" s="11">
        <v>66527</v>
      </c>
      <c r="G11" s="11">
        <v>101369</v>
      </c>
      <c r="H11" s="11">
        <v>82342</v>
      </c>
      <c r="I11" s="11">
        <v>67194</v>
      </c>
      <c r="J11" s="11">
        <v>60807</v>
      </c>
      <c r="K11" s="11">
        <v>50128</v>
      </c>
      <c r="L11" s="11">
        <v>41319</v>
      </c>
      <c r="M11" s="11">
        <v>49611</v>
      </c>
      <c r="N11" s="11">
        <v>17334</v>
      </c>
      <c r="O11" s="126">
        <v>14188</v>
      </c>
    </row>
    <row r="12" spans="1:15" ht="15" customHeight="1">
      <c r="B12" s="76" t="s">
        <v>0</v>
      </c>
      <c r="C12" s="33">
        <v>285794</v>
      </c>
      <c r="D12" s="10">
        <v>42235</v>
      </c>
      <c r="E12" s="10">
        <v>31359</v>
      </c>
      <c r="F12" s="10">
        <v>28078</v>
      </c>
      <c r="G12" s="10">
        <v>50704</v>
      </c>
      <c r="H12" s="10" t="s">
        <v>204</v>
      </c>
      <c r="I12" s="10" t="s">
        <v>205</v>
      </c>
      <c r="J12" s="10" t="s">
        <v>206</v>
      </c>
      <c r="K12" s="10" t="s">
        <v>207</v>
      </c>
      <c r="L12" s="10" t="s">
        <v>208</v>
      </c>
      <c r="M12" s="10" t="s">
        <v>209</v>
      </c>
      <c r="N12" s="10" t="s">
        <v>210</v>
      </c>
      <c r="O12" s="124" t="s">
        <v>211</v>
      </c>
    </row>
    <row r="13" spans="1:15" ht="15" customHeight="1">
      <c r="B13" s="76" t="s">
        <v>1</v>
      </c>
      <c r="C13" s="33">
        <v>228899</v>
      </c>
      <c r="D13" s="10">
        <v>29770</v>
      </c>
      <c r="E13" s="10">
        <v>22804</v>
      </c>
      <c r="F13" s="10">
        <v>21813</v>
      </c>
      <c r="G13" s="10">
        <v>42113</v>
      </c>
      <c r="H13" s="10">
        <v>31368</v>
      </c>
      <c r="I13" s="10">
        <v>14595</v>
      </c>
      <c r="J13" s="10">
        <v>10664</v>
      </c>
      <c r="K13" s="10">
        <v>9488</v>
      </c>
      <c r="L13" s="10">
        <v>9513</v>
      </c>
      <c r="M13" s="10">
        <v>17478</v>
      </c>
      <c r="N13" s="10">
        <v>9324</v>
      </c>
      <c r="O13" s="124">
        <v>9969</v>
      </c>
    </row>
    <row r="14" spans="1:15" ht="15" customHeight="1">
      <c r="B14" s="76" t="s">
        <v>2</v>
      </c>
      <c r="C14" s="77">
        <v>107768</v>
      </c>
      <c r="D14" s="17">
        <v>16173</v>
      </c>
      <c r="E14" s="17">
        <v>10938</v>
      </c>
      <c r="F14" s="17">
        <v>9390</v>
      </c>
      <c r="G14" s="17">
        <v>23138</v>
      </c>
      <c r="H14" s="17">
        <v>17286</v>
      </c>
      <c r="I14" s="17">
        <v>7808</v>
      </c>
      <c r="J14" s="17">
        <v>4192</v>
      </c>
      <c r="K14" s="17">
        <v>2922</v>
      </c>
      <c r="L14" s="17">
        <v>2456</v>
      </c>
      <c r="M14" s="17">
        <v>4093</v>
      </c>
      <c r="N14" s="17">
        <v>3507</v>
      </c>
      <c r="O14" s="125">
        <v>5865</v>
      </c>
    </row>
    <row r="15" spans="1:15" ht="15" customHeight="1">
      <c r="B15" s="190" t="s">
        <v>40</v>
      </c>
      <c r="C15" s="10" t="s">
        <v>214</v>
      </c>
      <c r="D15" s="10" t="s">
        <v>215</v>
      </c>
      <c r="E15" s="10" t="s">
        <v>216</v>
      </c>
      <c r="F15" s="10" t="s">
        <v>217</v>
      </c>
      <c r="G15" s="10" t="s">
        <v>218</v>
      </c>
      <c r="H15" s="10" t="s">
        <v>219</v>
      </c>
      <c r="I15" s="10" t="s">
        <v>220</v>
      </c>
      <c r="J15" s="10" t="s">
        <v>221</v>
      </c>
      <c r="K15" s="10" t="s">
        <v>222</v>
      </c>
      <c r="L15" s="10" t="s">
        <v>223</v>
      </c>
      <c r="M15" s="10" t="s">
        <v>224</v>
      </c>
      <c r="N15" s="10" t="s">
        <v>225</v>
      </c>
      <c r="O15" s="10" t="s">
        <v>226</v>
      </c>
    </row>
    <row r="16" spans="1:15" ht="15" customHeight="1">
      <c r="B16" s="191" t="s">
        <v>41</v>
      </c>
      <c r="C16" s="10" t="s">
        <v>227</v>
      </c>
      <c r="D16" s="10" t="s">
        <v>228</v>
      </c>
      <c r="E16" s="10" t="s">
        <v>219</v>
      </c>
      <c r="F16" s="10" t="s">
        <v>229</v>
      </c>
      <c r="G16" s="10" t="s">
        <v>230</v>
      </c>
      <c r="H16" s="10" t="s">
        <v>231</v>
      </c>
      <c r="I16" s="10" t="s">
        <v>232</v>
      </c>
      <c r="J16" s="10" t="s">
        <v>233</v>
      </c>
      <c r="K16" s="10" t="s">
        <v>234</v>
      </c>
      <c r="L16" s="10" t="s">
        <v>235</v>
      </c>
      <c r="M16" s="10" t="s">
        <v>236</v>
      </c>
      <c r="N16" s="10" t="s">
        <v>237</v>
      </c>
      <c r="O16" s="10" t="s">
        <v>238</v>
      </c>
    </row>
    <row r="17" spans="2:15" ht="15" customHeight="1">
      <c r="B17" s="191" t="s">
        <v>42</v>
      </c>
      <c r="C17" s="10" t="s">
        <v>239</v>
      </c>
      <c r="D17" s="10" t="s">
        <v>240</v>
      </c>
      <c r="E17" s="10" t="s">
        <v>241</v>
      </c>
      <c r="F17" s="10" t="s">
        <v>242</v>
      </c>
      <c r="G17" s="10" t="s">
        <v>243</v>
      </c>
      <c r="H17" s="10" t="s">
        <v>244</v>
      </c>
      <c r="I17" s="10" t="s">
        <v>245</v>
      </c>
      <c r="J17" s="10" t="s">
        <v>246</v>
      </c>
      <c r="K17" s="10" t="s">
        <v>247</v>
      </c>
      <c r="L17" s="10" t="s">
        <v>248</v>
      </c>
      <c r="M17" s="10" t="s">
        <v>249</v>
      </c>
      <c r="N17" s="10" t="s">
        <v>250</v>
      </c>
      <c r="O17" s="10" t="s">
        <v>251</v>
      </c>
    </row>
    <row r="18" spans="2:15" ht="15" customHeight="1">
      <c r="B18" s="191" t="s">
        <v>43</v>
      </c>
      <c r="C18" s="10" t="s">
        <v>252</v>
      </c>
      <c r="D18" s="10" t="s">
        <v>253</v>
      </c>
      <c r="E18" s="10" t="s">
        <v>254</v>
      </c>
      <c r="F18" s="10" t="s">
        <v>255</v>
      </c>
      <c r="G18" s="10" t="s">
        <v>256</v>
      </c>
      <c r="H18" s="10" t="s">
        <v>257</v>
      </c>
      <c r="I18" s="10" t="s">
        <v>258</v>
      </c>
      <c r="J18" s="10" t="s">
        <v>222</v>
      </c>
      <c r="K18" s="10" t="s">
        <v>259</v>
      </c>
      <c r="L18" s="10" t="s">
        <v>260</v>
      </c>
      <c r="M18" s="10" t="s">
        <v>246</v>
      </c>
      <c r="N18" s="10" t="s">
        <v>261</v>
      </c>
      <c r="O18" s="10" t="s">
        <v>262</v>
      </c>
    </row>
    <row r="19" spans="2:15" ht="15" customHeight="1">
      <c r="B19" s="191" t="s">
        <v>44</v>
      </c>
      <c r="C19" s="10" t="s">
        <v>263</v>
      </c>
      <c r="D19" s="10" t="s">
        <v>264</v>
      </c>
      <c r="E19" s="10" t="s">
        <v>265</v>
      </c>
      <c r="F19" s="10" t="s">
        <v>266</v>
      </c>
      <c r="G19" s="10" t="s">
        <v>267</v>
      </c>
      <c r="H19" s="10" t="s">
        <v>268</v>
      </c>
      <c r="I19" s="10" t="s">
        <v>269</v>
      </c>
      <c r="J19" s="10" t="s">
        <v>270</v>
      </c>
      <c r="K19" s="10" t="s">
        <v>271</v>
      </c>
      <c r="L19" s="10" t="s">
        <v>272</v>
      </c>
      <c r="M19" s="10" t="s">
        <v>273</v>
      </c>
      <c r="N19" s="10" t="s">
        <v>274</v>
      </c>
      <c r="O19" s="10" t="s">
        <v>275</v>
      </c>
    </row>
    <row r="20" spans="2:15" ht="15" customHeight="1">
      <c r="B20" s="191" t="s">
        <v>45</v>
      </c>
      <c r="C20" s="10" t="s">
        <v>276</v>
      </c>
      <c r="D20" s="10" t="s">
        <v>277</v>
      </c>
      <c r="E20" s="10" t="s">
        <v>278</v>
      </c>
      <c r="F20" s="10" t="s">
        <v>279</v>
      </c>
      <c r="G20" s="10" t="s">
        <v>280</v>
      </c>
      <c r="H20" s="10" t="s">
        <v>281</v>
      </c>
      <c r="I20" s="10" t="s">
        <v>282</v>
      </c>
      <c r="J20" s="10" t="s">
        <v>283</v>
      </c>
      <c r="K20" s="10" t="s">
        <v>284</v>
      </c>
      <c r="L20" s="10" t="s">
        <v>285</v>
      </c>
      <c r="M20" s="10" t="s">
        <v>286</v>
      </c>
      <c r="N20" s="10" t="s">
        <v>287</v>
      </c>
      <c r="O20" s="10" t="s">
        <v>242</v>
      </c>
    </row>
    <row r="21" spans="2:15" ht="15" customHeight="1">
      <c r="B21" s="191" t="s">
        <v>46</v>
      </c>
      <c r="C21" s="10" t="s">
        <v>288</v>
      </c>
      <c r="D21" s="10" t="s">
        <v>289</v>
      </c>
      <c r="E21" s="10" t="s">
        <v>290</v>
      </c>
      <c r="F21" s="10" t="s">
        <v>291</v>
      </c>
      <c r="G21" s="10" t="s">
        <v>292</v>
      </c>
      <c r="H21" s="10" t="s">
        <v>293</v>
      </c>
      <c r="I21" s="10" t="s">
        <v>294</v>
      </c>
      <c r="J21" s="10" t="s">
        <v>295</v>
      </c>
      <c r="K21" s="10" t="s">
        <v>225</v>
      </c>
      <c r="L21" s="10" t="s">
        <v>284</v>
      </c>
      <c r="M21" s="10" t="s">
        <v>255</v>
      </c>
      <c r="N21" s="10" t="s">
        <v>233</v>
      </c>
      <c r="O21" s="10" t="s">
        <v>234</v>
      </c>
    </row>
    <row r="22" spans="2:15" ht="15" customHeight="1">
      <c r="B22" s="191" t="s">
        <v>47</v>
      </c>
      <c r="C22" s="10" t="s">
        <v>296</v>
      </c>
      <c r="D22" s="10" t="s">
        <v>257</v>
      </c>
      <c r="E22" s="10" t="s">
        <v>297</v>
      </c>
      <c r="F22" s="10" t="s">
        <v>298</v>
      </c>
      <c r="G22" s="10" t="s">
        <v>299</v>
      </c>
      <c r="H22" s="10" t="s">
        <v>300</v>
      </c>
      <c r="I22" s="10" t="s">
        <v>301</v>
      </c>
      <c r="J22" s="10" t="s">
        <v>302</v>
      </c>
      <c r="K22" s="10" t="s">
        <v>237</v>
      </c>
      <c r="L22" s="10" t="s">
        <v>224</v>
      </c>
      <c r="M22" s="10" t="s">
        <v>303</v>
      </c>
      <c r="N22" s="10" t="s">
        <v>304</v>
      </c>
      <c r="O22" s="10" t="s">
        <v>305</v>
      </c>
    </row>
    <row r="23" spans="2:15" ht="15" customHeight="1">
      <c r="B23" s="191" t="s">
        <v>48</v>
      </c>
      <c r="C23" s="10" t="s">
        <v>306</v>
      </c>
      <c r="D23" s="10" t="s">
        <v>307</v>
      </c>
      <c r="E23" s="10" t="s">
        <v>308</v>
      </c>
      <c r="F23" s="10" t="s">
        <v>309</v>
      </c>
      <c r="G23" s="10" t="s">
        <v>310</v>
      </c>
      <c r="H23" s="10" t="s">
        <v>311</v>
      </c>
      <c r="I23" s="10" t="s">
        <v>312</v>
      </c>
      <c r="J23" s="10" t="s">
        <v>313</v>
      </c>
      <c r="K23" s="10" t="s">
        <v>260</v>
      </c>
      <c r="L23" s="10" t="s">
        <v>314</v>
      </c>
      <c r="M23" s="10" t="s">
        <v>315</v>
      </c>
      <c r="N23" s="10" t="s">
        <v>316</v>
      </c>
      <c r="O23" s="10" t="s">
        <v>317</v>
      </c>
    </row>
    <row r="24" spans="2:15" ht="15" customHeight="1">
      <c r="B24" s="191" t="s">
        <v>49</v>
      </c>
      <c r="C24" s="10" t="s">
        <v>318</v>
      </c>
      <c r="D24" s="10" t="s">
        <v>319</v>
      </c>
      <c r="E24" s="10" t="s">
        <v>320</v>
      </c>
      <c r="F24" s="10" t="s">
        <v>321</v>
      </c>
      <c r="G24" s="10" t="s">
        <v>322</v>
      </c>
      <c r="H24" s="10" t="s">
        <v>323</v>
      </c>
      <c r="I24" s="10" t="s">
        <v>324</v>
      </c>
      <c r="J24" s="10" t="s">
        <v>282</v>
      </c>
      <c r="K24" s="10" t="s">
        <v>238</v>
      </c>
      <c r="L24" s="10" t="s">
        <v>308</v>
      </c>
      <c r="M24" s="10" t="s">
        <v>325</v>
      </c>
      <c r="N24" s="10" t="s">
        <v>326</v>
      </c>
      <c r="O24" s="10" t="s">
        <v>251</v>
      </c>
    </row>
    <row r="25" spans="2:15" ht="15" customHeight="1">
      <c r="B25" s="191" t="s">
        <v>50</v>
      </c>
      <c r="C25" s="10" t="s">
        <v>327</v>
      </c>
      <c r="D25" s="10" t="s">
        <v>328</v>
      </c>
      <c r="E25" s="10" t="s">
        <v>329</v>
      </c>
      <c r="F25" s="10" t="s">
        <v>330</v>
      </c>
      <c r="G25" s="10" t="s">
        <v>331</v>
      </c>
      <c r="H25" s="10" t="s">
        <v>332</v>
      </c>
      <c r="I25" s="10" t="s">
        <v>333</v>
      </c>
      <c r="J25" s="10" t="s">
        <v>334</v>
      </c>
      <c r="K25" s="10" t="s">
        <v>335</v>
      </c>
      <c r="L25" s="10" t="s">
        <v>336</v>
      </c>
      <c r="M25" s="10" t="s">
        <v>260</v>
      </c>
      <c r="N25" s="10" t="s">
        <v>337</v>
      </c>
      <c r="O25" s="10" t="s">
        <v>338</v>
      </c>
    </row>
    <row r="26" spans="2:15" ht="15" customHeight="1">
      <c r="B26" s="191" t="s">
        <v>51</v>
      </c>
      <c r="C26" s="10" t="s">
        <v>339</v>
      </c>
      <c r="D26" s="10" t="s">
        <v>254</v>
      </c>
      <c r="E26" s="10" t="s">
        <v>340</v>
      </c>
      <c r="F26" s="10" t="s">
        <v>341</v>
      </c>
      <c r="G26" s="10" t="s">
        <v>342</v>
      </c>
      <c r="H26" s="10" t="s">
        <v>343</v>
      </c>
      <c r="I26" s="10" t="s">
        <v>344</v>
      </c>
      <c r="J26" s="10" t="s">
        <v>345</v>
      </c>
      <c r="K26" s="10" t="s">
        <v>346</v>
      </c>
      <c r="L26" s="10" t="s">
        <v>346</v>
      </c>
      <c r="M26" s="10" t="s">
        <v>345</v>
      </c>
      <c r="N26" s="10" t="s">
        <v>166</v>
      </c>
      <c r="O26" s="10" t="s">
        <v>345</v>
      </c>
    </row>
    <row r="27" spans="2:15" ht="15" customHeight="1">
      <c r="B27" s="191" t="s">
        <v>52</v>
      </c>
      <c r="C27" s="10" t="s">
        <v>347</v>
      </c>
      <c r="D27" s="10" t="s">
        <v>348</v>
      </c>
      <c r="E27" s="10" t="s">
        <v>349</v>
      </c>
      <c r="F27" s="10" t="s">
        <v>350</v>
      </c>
      <c r="G27" s="10" t="s">
        <v>351</v>
      </c>
      <c r="H27" s="10" t="s">
        <v>352</v>
      </c>
      <c r="I27" s="10" t="s">
        <v>265</v>
      </c>
      <c r="J27" s="10" t="s">
        <v>353</v>
      </c>
      <c r="K27" s="10" t="s">
        <v>354</v>
      </c>
      <c r="L27" s="10" t="s">
        <v>284</v>
      </c>
      <c r="M27" s="10" t="s">
        <v>355</v>
      </c>
      <c r="N27" s="10" t="s">
        <v>356</v>
      </c>
      <c r="O27" s="10" t="s">
        <v>166</v>
      </c>
    </row>
    <row r="28" spans="2:15" ht="15" customHeight="1">
      <c r="B28" s="191" t="s">
        <v>53</v>
      </c>
      <c r="C28" s="10" t="s">
        <v>357</v>
      </c>
      <c r="D28" s="10" t="s">
        <v>223</v>
      </c>
      <c r="E28" s="10" t="s">
        <v>234</v>
      </c>
      <c r="F28" s="10" t="s">
        <v>273</v>
      </c>
      <c r="G28" s="10" t="s">
        <v>358</v>
      </c>
      <c r="H28" s="10" t="s">
        <v>359</v>
      </c>
      <c r="I28" s="10" t="s">
        <v>360</v>
      </c>
      <c r="J28" s="10" t="s">
        <v>246</v>
      </c>
      <c r="K28" s="10" t="s">
        <v>361</v>
      </c>
      <c r="L28" s="10" t="s">
        <v>362</v>
      </c>
      <c r="M28" s="10" t="s">
        <v>363</v>
      </c>
      <c r="N28" s="10" t="s">
        <v>364</v>
      </c>
      <c r="O28" s="10" t="s">
        <v>235</v>
      </c>
    </row>
    <row r="29" spans="2:15" ht="15" customHeight="1">
      <c r="B29" s="191" t="s">
        <v>54</v>
      </c>
      <c r="C29" s="10" t="s">
        <v>365</v>
      </c>
      <c r="D29" s="10" t="s">
        <v>268</v>
      </c>
      <c r="E29" s="10" t="s">
        <v>295</v>
      </c>
      <c r="F29" s="10" t="s">
        <v>353</v>
      </c>
      <c r="G29" s="10" t="s">
        <v>366</v>
      </c>
      <c r="H29" s="10" t="s">
        <v>326</v>
      </c>
      <c r="I29" s="10" t="s">
        <v>367</v>
      </c>
      <c r="J29" s="10" t="s">
        <v>313</v>
      </c>
      <c r="K29" s="10" t="s">
        <v>260</v>
      </c>
      <c r="L29" s="10" t="s">
        <v>247</v>
      </c>
      <c r="M29" s="10" t="s">
        <v>355</v>
      </c>
      <c r="N29" s="10" t="s">
        <v>270</v>
      </c>
      <c r="O29" s="10" t="s">
        <v>368</v>
      </c>
    </row>
    <row r="30" spans="2:15" ht="15" customHeight="1">
      <c r="B30" s="191" t="s">
        <v>55</v>
      </c>
      <c r="C30" s="10" t="s">
        <v>369</v>
      </c>
      <c r="D30" s="10" t="s">
        <v>370</v>
      </c>
      <c r="E30" s="10" t="s">
        <v>371</v>
      </c>
      <c r="F30" s="10" t="s">
        <v>279</v>
      </c>
      <c r="G30" s="10" t="s">
        <v>372</v>
      </c>
      <c r="H30" s="10" t="s">
        <v>351</v>
      </c>
      <c r="I30" s="10" t="s">
        <v>286</v>
      </c>
      <c r="J30" s="10" t="s">
        <v>373</v>
      </c>
      <c r="K30" s="10" t="s">
        <v>259</v>
      </c>
      <c r="L30" s="10" t="s">
        <v>374</v>
      </c>
      <c r="M30" s="10" t="s">
        <v>283</v>
      </c>
      <c r="N30" s="10" t="s">
        <v>234</v>
      </c>
      <c r="O30" s="10" t="s">
        <v>375</v>
      </c>
    </row>
    <row r="31" spans="2:15" ht="15" customHeight="1">
      <c r="B31" s="191" t="s">
        <v>56</v>
      </c>
      <c r="C31" s="10" t="s">
        <v>376</v>
      </c>
      <c r="D31" s="10" t="s">
        <v>377</v>
      </c>
      <c r="E31" s="10" t="s">
        <v>378</v>
      </c>
      <c r="F31" s="10" t="s">
        <v>312</v>
      </c>
      <c r="G31" s="10" t="s">
        <v>379</v>
      </c>
      <c r="H31" s="10" t="s">
        <v>380</v>
      </c>
      <c r="I31" s="10" t="s">
        <v>381</v>
      </c>
      <c r="J31" s="10" t="s">
        <v>382</v>
      </c>
      <c r="K31" s="10" t="s">
        <v>313</v>
      </c>
      <c r="L31" s="10" t="s">
        <v>383</v>
      </c>
      <c r="M31" s="10" t="s">
        <v>271</v>
      </c>
      <c r="N31" s="10" t="s">
        <v>284</v>
      </c>
      <c r="O31" s="10" t="s">
        <v>384</v>
      </c>
    </row>
    <row r="32" spans="2:15" ht="15" customHeight="1">
      <c r="B32" s="191" t="s">
        <v>57</v>
      </c>
      <c r="C32" s="10" t="s">
        <v>385</v>
      </c>
      <c r="D32" s="10" t="s">
        <v>386</v>
      </c>
      <c r="E32" s="10" t="s">
        <v>387</v>
      </c>
      <c r="F32" s="10" t="s">
        <v>277</v>
      </c>
      <c r="G32" s="10" t="s">
        <v>388</v>
      </c>
      <c r="H32" s="10" t="s">
        <v>389</v>
      </c>
      <c r="I32" s="10" t="s">
        <v>390</v>
      </c>
      <c r="J32" s="10" t="s">
        <v>221</v>
      </c>
      <c r="K32" s="10" t="s">
        <v>391</v>
      </c>
      <c r="L32" s="10" t="s">
        <v>338</v>
      </c>
      <c r="M32" s="10" t="s">
        <v>382</v>
      </c>
      <c r="N32" s="10" t="s">
        <v>273</v>
      </c>
      <c r="O32" s="10" t="s">
        <v>392</v>
      </c>
    </row>
    <row r="33" spans="2:15" ht="15" customHeight="1">
      <c r="B33" s="191" t="s">
        <v>58</v>
      </c>
      <c r="C33" s="10" t="s">
        <v>393</v>
      </c>
      <c r="D33" s="10" t="s">
        <v>394</v>
      </c>
      <c r="E33" s="10" t="s">
        <v>395</v>
      </c>
      <c r="F33" s="10" t="s">
        <v>396</v>
      </c>
      <c r="G33" s="10" t="s">
        <v>395</v>
      </c>
      <c r="H33" s="10" t="s">
        <v>397</v>
      </c>
      <c r="I33" s="10" t="s">
        <v>398</v>
      </c>
      <c r="J33" s="10" t="s">
        <v>346</v>
      </c>
      <c r="K33" s="10" t="s">
        <v>346</v>
      </c>
      <c r="L33" s="10" t="s">
        <v>399</v>
      </c>
      <c r="M33" s="10" t="s">
        <v>356</v>
      </c>
      <c r="N33" s="10" t="s">
        <v>346</v>
      </c>
      <c r="O33" s="10" t="s">
        <v>356</v>
      </c>
    </row>
    <row r="34" spans="2:15" ht="15" customHeight="1">
      <c r="B34" s="191" t="s">
        <v>59</v>
      </c>
      <c r="C34" s="10" t="s">
        <v>254</v>
      </c>
      <c r="D34" s="10" t="s">
        <v>400</v>
      </c>
      <c r="E34" s="10" t="s">
        <v>400</v>
      </c>
      <c r="F34" s="10" t="s">
        <v>344</v>
      </c>
      <c r="G34" s="10" t="s">
        <v>401</v>
      </c>
      <c r="H34" s="10" t="s">
        <v>343</v>
      </c>
      <c r="I34" s="10" t="s">
        <v>344</v>
      </c>
      <c r="J34" s="10" t="s">
        <v>399</v>
      </c>
      <c r="K34" s="10" t="s">
        <v>400</v>
      </c>
      <c r="L34" s="10" t="s">
        <v>402</v>
      </c>
      <c r="M34" s="10" t="s">
        <v>402</v>
      </c>
      <c r="N34" s="10" t="s">
        <v>400</v>
      </c>
      <c r="O34" s="10" t="s">
        <v>403</v>
      </c>
    </row>
    <row r="35" spans="2:15" ht="15" customHeight="1">
      <c r="B35" s="191" t="s">
        <v>60</v>
      </c>
      <c r="C35" s="10" t="s">
        <v>404</v>
      </c>
      <c r="D35" s="10" t="s">
        <v>405</v>
      </c>
      <c r="E35" s="10" t="s">
        <v>406</v>
      </c>
      <c r="F35" s="10" t="s">
        <v>407</v>
      </c>
      <c r="G35" s="10" t="s">
        <v>408</v>
      </c>
      <c r="H35" s="10" t="s">
        <v>409</v>
      </c>
      <c r="I35" s="10" t="s">
        <v>410</v>
      </c>
      <c r="J35" s="10" t="s">
        <v>411</v>
      </c>
      <c r="K35" s="10" t="s">
        <v>412</v>
      </c>
      <c r="L35" s="10" t="s">
        <v>413</v>
      </c>
      <c r="M35" s="10" t="s">
        <v>373</v>
      </c>
      <c r="N35" s="10" t="s">
        <v>368</v>
      </c>
      <c r="O35" s="10" t="s">
        <v>274</v>
      </c>
    </row>
    <row r="36" spans="2:15" ht="15" customHeight="1">
      <c r="B36" s="191" t="s">
        <v>61</v>
      </c>
      <c r="C36" s="10" t="s">
        <v>414</v>
      </c>
      <c r="D36" s="10" t="s">
        <v>415</v>
      </c>
      <c r="E36" s="10" t="s">
        <v>412</v>
      </c>
      <c r="F36" s="10" t="s">
        <v>265</v>
      </c>
      <c r="G36" s="10" t="s">
        <v>416</v>
      </c>
      <c r="H36" s="10" t="s">
        <v>415</v>
      </c>
      <c r="I36" s="10" t="s">
        <v>417</v>
      </c>
      <c r="J36" s="10" t="s">
        <v>253</v>
      </c>
      <c r="K36" s="10" t="s">
        <v>249</v>
      </c>
      <c r="L36" s="10" t="s">
        <v>340</v>
      </c>
      <c r="M36" s="10" t="s">
        <v>253</v>
      </c>
      <c r="N36" s="10" t="s">
        <v>418</v>
      </c>
      <c r="O36" s="10" t="s">
        <v>234</v>
      </c>
    </row>
    <row r="37" spans="2:15" ht="15" customHeight="1">
      <c r="B37" s="191" t="s">
        <v>62</v>
      </c>
      <c r="C37" s="10" t="s">
        <v>419</v>
      </c>
      <c r="D37" s="10" t="s">
        <v>420</v>
      </c>
      <c r="E37" s="10" t="s">
        <v>265</v>
      </c>
      <c r="F37" s="10" t="s">
        <v>421</v>
      </c>
      <c r="G37" s="10" t="s">
        <v>422</v>
      </c>
      <c r="H37" s="10" t="s">
        <v>423</v>
      </c>
      <c r="I37" s="10" t="s">
        <v>424</v>
      </c>
      <c r="J37" s="10" t="s">
        <v>425</v>
      </c>
      <c r="K37" s="10" t="s">
        <v>225</v>
      </c>
      <c r="L37" s="10" t="s">
        <v>375</v>
      </c>
      <c r="M37" s="10" t="s">
        <v>224</v>
      </c>
      <c r="N37" s="10" t="s">
        <v>426</v>
      </c>
      <c r="O37" s="10" t="s">
        <v>427</v>
      </c>
    </row>
    <row r="38" spans="2:15" ht="15" customHeight="1">
      <c r="B38" s="191" t="s">
        <v>63</v>
      </c>
      <c r="C38" s="10" t="s">
        <v>428</v>
      </c>
      <c r="D38" s="10" t="s">
        <v>429</v>
      </c>
      <c r="E38" s="10" t="s">
        <v>430</v>
      </c>
      <c r="F38" s="10" t="s">
        <v>431</v>
      </c>
      <c r="G38" s="10" t="s">
        <v>432</v>
      </c>
      <c r="H38" s="10" t="s">
        <v>433</v>
      </c>
      <c r="I38" s="10" t="s">
        <v>434</v>
      </c>
      <c r="J38" s="10" t="s">
        <v>222</v>
      </c>
      <c r="K38" s="10" t="s">
        <v>355</v>
      </c>
      <c r="L38" s="10" t="s">
        <v>382</v>
      </c>
      <c r="M38" s="10" t="s">
        <v>238</v>
      </c>
      <c r="N38" s="10" t="s">
        <v>285</v>
      </c>
      <c r="O38" s="10" t="s">
        <v>435</v>
      </c>
    </row>
    <row r="39" spans="2:15" ht="15" customHeight="1">
      <c r="B39" s="191" t="s">
        <v>64</v>
      </c>
      <c r="C39" s="10" t="s">
        <v>436</v>
      </c>
      <c r="D39" s="10" t="s">
        <v>293</v>
      </c>
      <c r="E39" s="10" t="s">
        <v>437</v>
      </c>
      <c r="F39" s="10" t="s">
        <v>433</v>
      </c>
      <c r="G39" s="10" t="s">
        <v>386</v>
      </c>
      <c r="H39" s="10" t="s">
        <v>438</v>
      </c>
      <c r="I39" s="10" t="s">
        <v>412</v>
      </c>
      <c r="J39" s="10" t="s">
        <v>439</v>
      </c>
      <c r="K39" s="10" t="s">
        <v>373</v>
      </c>
      <c r="L39" s="10" t="s">
        <v>440</v>
      </c>
      <c r="M39" s="10" t="s">
        <v>232</v>
      </c>
      <c r="N39" s="10" t="s">
        <v>265</v>
      </c>
      <c r="O39" s="10" t="s">
        <v>221</v>
      </c>
    </row>
    <row r="40" spans="2:15" ht="15" customHeight="1">
      <c r="B40" s="191" t="s">
        <v>65</v>
      </c>
      <c r="C40" s="10" t="s">
        <v>441</v>
      </c>
      <c r="D40" s="10" t="s">
        <v>442</v>
      </c>
      <c r="E40" s="10" t="s">
        <v>443</v>
      </c>
      <c r="F40" s="10" t="s">
        <v>444</v>
      </c>
      <c r="G40" s="10" t="s">
        <v>445</v>
      </c>
      <c r="H40" s="10" t="s">
        <v>446</v>
      </c>
      <c r="I40" s="10" t="s">
        <v>417</v>
      </c>
      <c r="J40" s="10" t="s">
        <v>271</v>
      </c>
      <c r="K40" s="10" t="s">
        <v>447</v>
      </c>
      <c r="L40" s="10" t="s">
        <v>340</v>
      </c>
      <c r="M40" s="10" t="s">
        <v>261</v>
      </c>
      <c r="N40" s="10" t="s">
        <v>448</v>
      </c>
      <c r="O40" s="10" t="s">
        <v>449</v>
      </c>
    </row>
    <row r="41" spans="2:15" ht="15" customHeight="1">
      <c r="B41" s="191" t="s">
        <v>66</v>
      </c>
      <c r="C41" s="10" t="s">
        <v>450</v>
      </c>
      <c r="D41" s="10" t="s">
        <v>397</v>
      </c>
      <c r="E41" s="10" t="s">
        <v>342</v>
      </c>
      <c r="F41" s="10" t="s">
        <v>342</v>
      </c>
      <c r="G41" s="10" t="s">
        <v>368</v>
      </c>
      <c r="H41" s="10" t="s">
        <v>401</v>
      </c>
      <c r="I41" s="10" t="s">
        <v>364</v>
      </c>
      <c r="J41" s="10" t="s">
        <v>401</v>
      </c>
      <c r="K41" s="10" t="s">
        <v>451</v>
      </c>
      <c r="L41" s="10" t="s">
        <v>451</v>
      </c>
      <c r="M41" s="10" t="s">
        <v>337</v>
      </c>
      <c r="N41" s="10" t="s">
        <v>395</v>
      </c>
      <c r="O41" s="10" t="s">
        <v>394</v>
      </c>
    </row>
    <row r="42" spans="2:15" ht="15" customHeight="1">
      <c r="B42" s="191" t="s">
        <v>67</v>
      </c>
      <c r="C42" s="10" t="s">
        <v>452</v>
      </c>
      <c r="D42" s="10" t="s">
        <v>444</v>
      </c>
      <c r="E42" s="10" t="s">
        <v>444</v>
      </c>
      <c r="F42" s="10" t="s">
        <v>238</v>
      </c>
      <c r="G42" s="10" t="s">
        <v>453</v>
      </c>
      <c r="H42" s="10" t="s">
        <v>454</v>
      </c>
      <c r="I42" s="10" t="s">
        <v>261</v>
      </c>
      <c r="J42" s="10" t="s">
        <v>272</v>
      </c>
      <c r="K42" s="10" t="s">
        <v>253</v>
      </c>
      <c r="L42" s="10" t="s">
        <v>269</v>
      </c>
      <c r="M42" s="10" t="s">
        <v>455</v>
      </c>
      <c r="N42" s="10" t="s">
        <v>440</v>
      </c>
      <c r="O42" s="10" t="s">
        <v>456</v>
      </c>
    </row>
    <row r="43" spans="2:15" ht="15" customHeight="1">
      <c r="B43" s="191" t="s">
        <v>68</v>
      </c>
      <c r="C43" s="10" t="s">
        <v>457</v>
      </c>
      <c r="D43" s="10" t="s">
        <v>387</v>
      </c>
      <c r="E43" s="10" t="s">
        <v>458</v>
      </c>
      <c r="F43" s="10" t="s">
        <v>459</v>
      </c>
      <c r="G43" s="10" t="s">
        <v>460</v>
      </c>
      <c r="H43" s="10" t="s">
        <v>461</v>
      </c>
      <c r="I43" s="10" t="s">
        <v>462</v>
      </c>
      <c r="J43" s="10" t="s">
        <v>463</v>
      </c>
      <c r="K43" s="10" t="s">
        <v>464</v>
      </c>
      <c r="L43" s="10" t="s">
        <v>383</v>
      </c>
      <c r="M43" s="10" t="s">
        <v>245</v>
      </c>
      <c r="N43" s="10" t="s">
        <v>254</v>
      </c>
      <c r="O43" s="10" t="s">
        <v>374</v>
      </c>
    </row>
    <row r="44" spans="2:15" ht="15" customHeight="1">
      <c r="B44" s="191" t="s">
        <v>69</v>
      </c>
      <c r="C44" s="10" t="s">
        <v>465</v>
      </c>
      <c r="D44" s="10" t="s">
        <v>466</v>
      </c>
      <c r="E44" s="10" t="s">
        <v>467</v>
      </c>
      <c r="F44" s="10" t="s">
        <v>468</v>
      </c>
      <c r="G44" s="10" t="s">
        <v>469</v>
      </c>
      <c r="H44" s="10" t="s">
        <v>470</v>
      </c>
      <c r="I44" s="10" t="s">
        <v>302</v>
      </c>
      <c r="J44" s="10" t="s">
        <v>225</v>
      </c>
      <c r="K44" s="10" t="s">
        <v>462</v>
      </c>
      <c r="L44" s="10" t="s">
        <v>226</v>
      </c>
      <c r="M44" s="10" t="s">
        <v>271</v>
      </c>
      <c r="N44" s="10" t="s">
        <v>246</v>
      </c>
      <c r="O44" s="10" t="s">
        <v>471</v>
      </c>
    </row>
    <row r="45" spans="2:15" ht="15" customHeight="1">
      <c r="B45" s="191" t="s">
        <v>70</v>
      </c>
      <c r="C45" s="10" t="s">
        <v>303</v>
      </c>
      <c r="D45" s="10" t="s">
        <v>248</v>
      </c>
      <c r="E45" s="10" t="s">
        <v>314</v>
      </c>
      <c r="F45" s="10" t="s">
        <v>260</v>
      </c>
      <c r="G45" s="10" t="s">
        <v>247</v>
      </c>
      <c r="H45" s="10" t="s">
        <v>361</v>
      </c>
      <c r="I45" s="10" t="s">
        <v>396</v>
      </c>
      <c r="J45" s="10" t="s">
        <v>346</v>
      </c>
      <c r="K45" s="10" t="s">
        <v>399</v>
      </c>
      <c r="L45" s="10" t="s">
        <v>356</v>
      </c>
      <c r="M45" s="10" t="s">
        <v>396</v>
      </c>
      <c r="N45" s="10" t="s">
        <v>356</v>
      </c>
      <c r="O45" s="10" t="s">
        <v>346</v>
      </c>
    </row>
    <row r="46" spans="2:15" ht="15" customHeight="1">
      <c r="B46" s="191" t="s">
        <v>71</v>
      </c>
      <c r="C46" s="10" t="s">
        <v>472</v>
      </c>
      <c r="D46" s="10" t="s">
        <v>473</v>
      </c>
      <c r="E46" s="10" t="s">
        <v>430</v>
      </c>
      <c r="F46" s="10" t="s">
        <v>265</v>
      </c>
      <c r="G46" s="10" t="s">
        <v>474</v>
      </c>
      <c r="H46" s="10" t="s">
        <v>475</v>
      </c>
      <c r="I46" s="10" t="s">
        <v>354</v>
      </c>
      <c r="J46" s="10" t="s">
        <v>476</v>
      </c>
      <c r="K46" s="10" t="s">
        <v>477</v>
      </c>
      <c r="L46" s="10" t="s">
        <v>464</v>
      </c>
      <c r="M46" s="10" t="s">
        <v>476</v>
      </c>
      <c r="N46" s="10" t="s">
        <v>456</v>
      </c>
      <c r="O46" s="10" t="s">
        <v>234</v>
      </c>
    </row>
    <row r="47" spans="2:15" ht="15" customHeight="1">
      <c r="B47" s="191" t="s">
        <v>72</v>
      </c>
      <c r="C47" s="10" t="s">
        <v>478</v>
      </c>
      <c r="D47" s="10" t="s">
        <v>479</v>
      </c>
      <c r="E47" s="10" t="s">
        <v>480</v>
      </c>
      <c r="F47" s="10" t="s">
        <v>481</v>
      </c>
      <c r="G47" s="10" t="s">
        <v>482</v>
      </c>
      <c r="H47" s="10" t="s">
        <v>483</v>
      </c>
      <c r="I47" s="10" t="s">
        <v>484</v>
      </c>
      <c r="J47" s="10" t="s">
        <v>251</v>
      </c>
      <c r="K47" s="10" t="s">
        <v>334</v>
      </c>
      <c r="L47" s="10" t="s">
        <v>313</v>
      </c>
      <c r="M47" s="10" t="s">
        <v>250</v>
      </c>
      <c r="N47" s="10" t="s">
        <v>235</v>
      </c>
      <c r="O47" s="10" t="s">
        <v>307</v>
      </c>
    </row>
    <row r="48" spans="2:15" ht="15" customHeight="1">
      <c r="B48" s="191" t="s">
        <v>73</v>
      </c>
      <c r="C48" s="10" t="s">
        <v>484</v>
      </c>
      <c r="D48" s="10" t="s">
        <v>456</v>
      </c>
      <c r="E48" s="10" t="s">
        <v>270</v>
      </c>
      <c r="F48" s="10" t="s">
        <v>364</v>
      </c>
      <c r="G48" s="10" t="s">
        <v>235</v>
      </c>
      <c r="H48" s="10" t="s">
        <v>248</v>
      </c>
      <c r="I48" s="10" t="s">
        <v>485</v>
      </c>
      <c r="J48" s="10" t="s">
        <v>344</v>
      </c>
      <c r="K48" s="10" t="s">
        <v>356</v>
      </c>
      <c r="L48" s="10" t="s">
        <v>403</v>
      </c>
      <c r="M48" s="10" t="s">
        <v>356</v>
      </c>
      <c r="N48" s="10" t="s">
        <v>399</v>
      </c>
      <c r="O48" s="10" t="s">
        <v>403</v>
      </c>
    </row>
    <row r="49" spans="2:15" ht="15" customHeight="1">
      <c r="B49" s="191" t="s">
        <v>74</v>
      </c>
      <c r="C49" s="10" t="s">
        <v>486</v>
      </c>
      <c r="D49" s="10" t="s">
        <v>487</v>
      </c>
      <c r="E49" s="10" t="s">
        <v>488</v>
      </c>
      <c r="F49" s="10" t="s">
        <v>411</v>
      </c>
      <c r="G49" s="10" t="s">
        <v>489</v>
      </c>
      <c r="H49" s="10" t="s">
        <v>490</v>
      </c>
      <c r="I49" s="10" t="s">
        <v>432</v>
      </c>
      <c r="J49" s="10" t="s">
        <v>458</v>
      </c>
      <c r="K49" s="10" t="s">
        <v>449</v>
      </c>
      <c r="L49" s="10" t="s">
        <v>326</v>
      </c>
      <c r="M49" s="10" t="s">
        <v>491</v>
      </c>
      <c r="N49" s="10" t="s">
        <v>425</v>
      </c>
      <c r="O49" s="10" t="s">
        <v>324</v>
      </c>
    </row>
    <row r="50" spans="2:15" ht="15" customHeight="1">
      <c r="B50" s="191" t="s">
        <v>75</v>
      </c>
      <c r="C50" s="10" t="s">
        <v>492</v>
      </c>
      <c r="D50" s="10" t="s">
        <v>378</v>
      </c>
      <c r="E50" s="10" t="s">
        <v>240</v>
      </c>
      <c r="F50" s="10" t="s">
        <v>391</v>
      </c>
      <c r="G50" s="10" t="s">
        <v>493</v>
      </c>
      <c r="H50" s="10" t="s">
        <v>235</v>
      </c>
      <c r="I50" s="10" t="s">
        <v>464</v>
      </c>
      <c r="J50" s="10" t="s">
        <v>374</v>
      </c>
      <c r="K50" s="10" t="s">
        <v>247</v>
      </c>
      <c r="L50" s="10" t="s">
        <v>315</v>
      </c>
      <c r="M50" s="10" t="s">
        <v>275</v>
      </c>
      <c r="N50" s="10" t="s">
        <v>401</v>
      </c>
      <c r="O50" s="10" t="s">
        <v>346</v>
      </c>
    </row>
    <row r="51" spans="2:15" ht="15" customHeight="1">
      <c r="B51" s="191" t="s">
        <v>76</v>
      </c>
      <c r="C51" s="10" t="s">
        <v>494</v>
      </c>
      <c r="D51" s="10" t="s">
        <v>466</v>
      </c>
      <c r="E51" s="10" t="s">
        <v>325</v>
      </c>
      <c r="F51" s="10" t="s">
        <v>236</v>
      </c>
      <c r="G51" s="10" t="s">
        <v>495</v>
      </c>
      <c r="H51" s="10" t="s">
        <v>302</v>
      </c>
      <c r="I51" s="10" t="s">
        <v>382</v>
      </c>
      <c r="J51" s="10" t="s">
        <v>476</v>
      </c>
      <c r="K51" s="10" t="s">
        <v>315</v>
      </c>
      <c r="L51" s="10" t="s">
        <v>315</v>
      </c>
      <c r="M51" s="10" t="s">
        <v>367</v>
      </c>
      <c r="N51" s="10" t="s">
        <v>477</v>
      </c>
      <c r="O51" s="10" t="s">
        <v>367</v>
      </c>
    </row>
    <row r="52" spans="2:15" ht="15" customHeight="1">
      <c r="B52" s="191" t="s">
        <v>77</v>
      </c>
      <c r="C52" s="10" t="s">
        <v>496</v>
      </c>
      <c r="D52" s="10" t="s">
        <v>471</v>
      </c>
      <c r="E52" s="10" t="s">
        <v>455</v>
      </c>
      <c r="F52" s="10" t="s">
        <v>476</v>
      </c>
      <c r="G52" s="10" t="s">
        <v>286</v>
      </c>
      <c r="H52" s="10" t="s">
        <v>272</v>
      </c>
      <c r="I52" s="10" t="s">
        <v>316</v>
      </c>
      <c r="J52" s="10" t="s">
        <v>274</v>
      </c>
      <c r="K52" s="10" t="s">
        <v>316</v>
      </c>
      <c r="L52" s="10" t="s">
        <v>314</v>
      </c>
      <c r="M52" s="10" t="s">
        <v>275</v>
      </c>
      <c r="N52" s="10" t="s">
        <v>396</v>
      </c>
      <c r="O52" s="10" t="s">
        <v>362</v>
      </c>
    </row>
    <row r="53" spans="2:15" ht="15" customHeight="1">
      <c r="B53" s="191" t="s">
        <v>78</v>
      </c>
      <c r="C53" s="10" t="s">
        <v>497</v>
      </c>
      <c r="D53" s="10" t="s">
        <v>498</v>
      </c>
      <c r="E53" s="10" t="s">
        <v>499</v>
      </c>
      <c r="F53" s="10" t="s">
        <v>500</v>
      </c>
      <c r="G53" s="10" t="s">
        <v>501</v>
      </c>
      <c r="H53" s="10" t="s">
        <v>502</v>
      </c>
      <c r="I53" s="10" t="s">
        <v>320</v>
      </c>
      <c r="J53" s="10" t="s">
        <v>434</v>
      </c>
      <c r="K53" s="10" t="s">
        <v>503</v>
      </c>
      <c r="L53" s="10" t="s">
        <v>462</v>
      </c>
      <c r="M53" s="10" t="s">
        <v>430</v>
      </c>
      <c r="N53" s="10" t="s">
        <v>504</v>
      </c>
      <c r="O53" s="10" t="s">
        <v>379</v>
      </c>
    </row>
    <row r="54" spans="2:15" ht="15" customHeight="1">
      <c r="B54" s="191" t="s">
        <v>79</v>
      </c>
      <c r="C54" s="10" t="s">
        <v>505</v>
      </c>
      <c r="D54" s="10" t="s">
        <v>342</v>
      </c>
      <c r="E54" s="10" t="s">
        <v>394</v>
      </c>
      <c r="F54" s="10" t="s">
        <v>485</v>
      </c>
      <c r="G54" s="10" t="s">
        <v>245</v>
      </c>
      <c r="H54" s="10" t="s">
        <v>506</v>
      </c>
      <c r="I54" s="10" t="s">
        <v>391</v>
      </c>
      <c r="J54" s="10" t="s">
        <v>401</v>
      </c>
      <c r="K54" s="10" t="s">
        <v>394</v>
      </c>
      <c r="L54" s="10" t="s">
        <v>398</v>
      </c>
      <c r="M54" s="10" t="s">
        <v>336</v>
      </c>
      <c r="N54" s="10" t="s">
        <v>362</v>
      </c>
      <c r="O54" s="10" t="s">
        <v>312</v>
      </c>
    </row>
    <row r="55" spans="2:15" ht="15" customHeight="1">
      <c r="B55" s="191" t="s">
        <v>80</v>
      </c>
      <c r="C55" s="10" t="s">
        <v>507</v>
      </c>
      <c r="D55" s="10" t="s">
        <v>508</v>
      </c>
      <c r="E55" s="10" t="s">
        <v>219</v>
      </c>
      <c r="F55" s="10" t="s">
        <v>509</v>
      </c>
      <c r="G55" s="10" t="s">
        <v>510</v>
      </c>
      <c r="H55" s="10" t="s">
        <v>511</v>
      </c>
      <c r="I55" s="10" t="s">
        <v>282</v>
      </c>
      <c r="J55" s="10" t="s">
        <v>512</v>
      </c>
      <c r="K55" s="10" t="s">
        <v>391</v>
      </c>
      <c r="L55" s="10" t="s">
        <v>413</v>
      </c>
      <c r="M55" s="10" t="s">
        <v>232</v>
      </c>
      <c r="N55" s="10" t="s">
        <v>454</v>
      </c>
      <c r="O55" s="10" t="s">
        <v>513</v>
      </c>
    </row>
    <row r="56" spans="2:15" ht="15" customHeight="1">
      <c r="B56" s="191" t="s">
        <v>81</v>
      </c>
      <c r="C56" s="10" t="s">
        <v>514</v>
      </c>
      <c r="D56" s="10" t="s">
        <v>412</v>
      </c>
      <c r="E56" s="10" t="s">
        <v>515</v>
      </c>
      <c r="F56" s="10" t="s">
        <v>278</v>
      </c>
      <c r="G56" s="10" t="s">
        <v>516</v>
      </c>
      <c r="H56" s="10" t="s">
        <v>517</v>
      </c>
      <c r="I56" s="10" t="s">
        <v>518</v>
      </c>
      <c r="J56" s="10" t="s">
        <v>513</v>
      </c>
      <c r="K56" s="10" t="s">
        <v>248</v>
      </c>
      <c r="L56" s="10" t="s">
        <v>248</v>
      </c>
      <c r="M56" s="10" t="s">
        <v>308</v>
      </c>
      <c r="N56" s="10" t="s">
        <v>375</v>
      </c>
      <c r="O56" s="10" t="s">
        <v>384</v>
      </c>
    </row>
    <row r="57" spans="2:15" ht="15" customHeight="1">
      <c r="B57" s="191" t="s">
        <v>82</v>
      </c>
      <c r="C57" s="10" t="s">
        <v>519</v>
      </c>
      <c r="D57" s="10" t="s">
        <v>338</v>
      </c>
      <c r="E57" s="10" t="s">
        <v>334</v>
      </c>
      <c r="F57" s="10" t="s">
        <v>506</v>
      </c>
      <c r="G57" s="10" t="s">
        <v>520</v>
      </c>
      <c r="H57" s="10" t="s">
        <v>521</v>
      </c>
      <c r="I57" s="10" t="s">
        <v>522</v>
      </c>
      <c r="J57" s="10" t="s">
        <v>523</v>
      </c>
      <c r="K57" s="10" t="s">
        <v>235</v>
      </c>
      <c r="L57" s="10" t="s">
        <v>269</v>
      </c>
      <c r="M57" s="10" t="s">
        <v>235</v>
      </c>
      <c r="N57" s="10" t="s">
        <v>250</v>
      </c>
      <c r="O57" s="10" t="s">
        <v>524</v>
      </c>
    </row>
    <row r="58" spans="2:15" ht="15" customHeight="1">
      <c r="B58" s="191" t="s">
        <v>83</v>
      </c>
      <c r="C58" s="10" t="s">
        <v>525</v>
      </c>
      <c r="D58" s="10" t="s">
        <v>526</v>
      </c>
      <c r="E58" s="10" t="s">
        <v>301</v>
      </c>
      <c r="F58" s="10" t="s">
        <v>527</v>
      </c>
      <c r="G58" s="10" t="s">
        <v>528</v>
      </c>
      <c r="H58" s="10" t="s">
        <v>529</v>
      </c>
      <c r="I58" s="10" t="s">
        <v>530</v>
      </c>
      <c r="J58" s="10" t="s">
        <v>495</v>
      </c>
      <c r="K58" s="10" t="s">
        <v>531</v>
      </c>
      <c r="L58" s="10" t="s">
        <v>286</v>
      </c>
      <c r="M58" s="10" t="s">
        <v>302</v>
      </c>
      <c r="N58" s="10" t="s">
        <v>532</v>
      </c>
      <c r="O58" s="10" t="s">
        <v>533</v>
      </c>
    </row>
    <row r="59" spans="2:15" ht="15" customHeight="1">
      <c r="B59" s="191" t="s">
        <v>84</v>
      </c>
      <c r="C59" s="10" t="s">
        <v>534</v>
      </c>
      <c r="D59" s="10" t="s">
        <v>535</v>
      </c>
      <c r="E59" s="10" t="s">
        <v>417</v>
      </c>
      <c r="F59" s="10" t="s">
        <v>536</v>
      </c>
      <c r="G59" s="10" t="s">
        <v>415</v>
      </c>
      <c r="H59" s="10" t="s">
        <v>515</v>
      </c>
      <c r="I59" s="10" t="s">
        <v>375</v>
      </c>
      <c r="J59" s="10" t="s">
        <v>368</v>
      </c>
      <c r="K59" s="10" t="s">
        <v>247</v>
      </c>
      <c r="L59" s="10" t="s">
        <v>464</v>
      </c>
      <c r="M59" s="10" t="s">
        <v>455</v>
      </c>
      <c r="N59" s="10" t="s">
        <v>368</v>
      </c>
      <c r="O59" s="10" t="s">
        <v>270</v>
      </c>
    </row>
    <row r="60" spans="2:15" ht="15" customHeight="1">
      <c r="B60" s="191" t="s">
        <v>85</v>
      </c>
      <c r="C60" s="10" t="s">
        <v>537</v>
      </c>
      <c r="D60" s="10" t="s">
        <v>334</v>
      </c>
      <c r="E60" s="10" t="s">
        <v>536</v>
      </c>
      <c r="F60" s="10" t="s">
        <v>535</v>
      </c>
      <c r="G60" s="10" t="s">
        <v>473</v>
      </c>
      <c r="H60" s="10" t="s">
        <v>267</v>
      </c>
      <c r="I60" s="10" t="s">
        <v>518</v>
      </c>
      <c r="J60" s="10" t="s">
        <v>355</v>
      </c>
      <c r="K60" s="10" t="s">
        <v>270</v>
      </c>
      <c r="L60" s="10" t="s">
        <v>247</v>
      </c>
      <c r="M60" s="10" t="s">
        <v>338</v>
      </c>
      <c r="N60" s="10" t="s">
        <v>270</v>
      </c>
      <c r="O60" s="10" t="s">
        <v>453</v>
      </c>
    </row>
    <row r="61" spans="2:15" ht="15" customHeight="1">
      <c r="B61" s="191" t="s">
        <v>86</v>
      </c>
      <c r="C61" s="10" t="s">
        <v>538</v>
      </c>
      <c r="D61" s="10" t="s">
        <v>302</v>
      </c>
      <c r="E61" s="10" t="s">
        <v>382</v>
      </c>
      <c r="F61" s="10" t="s">
        <v>355</v>
      </c>
      <c r="G61" s="10" t="s">
        <v>439</v>
      </c>
      <c r="H61" s="10" t="s">
        <v>448</v>
      </c>
      <c r="I61" s="10" t="s">
        <v>476</v>
      </c>
      <c r="J61" s="10" t="s">
        <v>260</v>
      </c>
      <c r="K61" s="10" t="s">
        <v>341</v>
      </c>
      <c r="L61" s="10" t="s">
        <v>368</v>
      </c>
      <c r="M61" s="10" t="s">
        <v>539</v>
      </c>
      <c r="N61" s="10" t="s">
        <v>451</v>
      </c>
      <c r="O61" s="10" t="s">
        <v>451</v>
      </c>
    </row>
    <row r="62" spans="2:15" ht="15" customHeight="1">
      <c r="B62" s="191" t="s">
        <v>87</v>
      </c>
      <c r="C62" s="10" t="s">
        <v>540</v>
      </c>
      <c r="D62" s="10" t="s">
        <v>539</v>
      </c>
      <c r="E62" s="10" t="s">
        <v>447</v>
      </c>
      <c r="F62" s="10" t="s">
        <v>447</v>
      </c>
      <c r="G62" s="10" t="s">
        <v>261</v>
      </c>
      <c r="H62" s="10" t="s">
        <v>270</v>
      </c>
      <c r="I62" s="10" t="s">
        <v>342</v>
      </c>
      <c r="J62" s="10" t="s">
        <v>356</v>
      </c>
      <c r="K62" s="10" t="s">
        <v>398</v>
      </c>
      <c r="L62" s="10" t="s">
        <v>344</v>
      </c>
      <c r="M62" s="10" t="s">
        <v>342</v>
      </c>
      <c r="N62" s="10" t="s">
        <v>344</v>
      </c>
      <c r="O62" s="10" t="s">
        <v>343</v>
      </c>
    </row>
    <row r="63" spans="2:15" ht="15" customHeight="1">
      <c r="B63" s="191" t="s">
        <v>88</v>
      </c>
      <c r="C63" s="10" t="s">
        <v>541</v>
      </c>
      <c r="D63" s="10" t="s">
        <v>542</v>
      </c>
      <c r="E63" s="10" t="s">
        <v>268</v>
      </c>
      <c r="F63" s="10" t="s">
        <v>237</v>
      </c>
      <c r="G63" s="10" t="s">
        <v>543</v>
      </c>
      <c r="H63" s="10" t="s">
        <v>287</v>
      </c>
      <c r="I63" s="10" t="s">
        <v>375</v>
      </c>
      <c r="J63" s="10" t="s">
        <v>464</v>
      </c>
      <c r="K63" s="10" t="s">
        <v>477</v>
      </c>
      <c r="L63" s="10" t="s">
        <v>463</v>
      </c>
      <c r="M63" s="10" t="s">
        <v>373</v>
      </c>
      <c r="N63" s="10" t="s">
        <v>338</v>
      </c>
      <c r="O63" s="10" t="s">
        <v>383</v>
      </c>
    </row>
    <row r="64" spans="2:15" ht="15" customHeight="1">
      <c r="B64" s="191" t="s">
        <v>89</v>
      </c>
      <c r="C64" s="10" t="s">
        <v>544</v>
      </c>
      <c r="D64" s="10" t="s">
        <v>235</v>
      </c>
      <c r="E64" s="10" t="s">
        <v>367</v>
      </c>
      <c r="F64" s="10" t="s">
        <v>253</v>
      </c>
      <c r="G64" s="10" t="s">
        <v>515</v>
      </c>
      <c r="H64" s="10" t="s">
        <v>545</v>
      </c>
      <c r="I64" s="10" t="s">
        <v>546</v>
      </c>
      <c r="J64" s="10" t="s">
        <v>547</v>
      </c>
      <c r="K64" s="10" t="s">
        <v>259</v>
      </c>
      <c r="L64" s="10" t="s">
        <v>247</v>
      </c>
      <c r="M64" s="10" t="s">
        <v>539</v>
      </c>
      <c r="N64" s="10" t="s">
        <v>315</v>
      </c>
      <c r="O64" s="10" t="s">
        <v>548</v>
      </c>
    </row>
    <row r="65" spans="2:15" ht="15" customHeight="1">
      <c r="B65" s="191" t="s">
        <v>90</v>
      </c>
      <c r="C65" s="10" t="s">
        <v>549</v>
      </c>
      <c r="D65" s="10" t="s">
        <v>550</v>
      </c>
      <c r="E65" s="10" t="s">
        <v>551</v>
      </c>
      <c r="F65" s="10" t="s">
        <v>245</v>
      </c>
      <c r="G65" s="10" t="s">
        <v>433</v>
      </c>
      <c r="H65" s="10" t="s">
        <v>506</v>
      </c>
      <c r="I65" s="10" t="s">
        <v>234</v>
      </c>
      <c r="J65" s="10" t="s">
        <v>418</v>
      </c>
      <c r="K65" s="10" t="s">
        <v>340</v>
      </c>
      <c r="L65" s="10" t="s">
        <v>272</v>
      </c>
      <c r="M65" s="10" t="s">
        <v>552</v>
      </c>
      <c r="N65" s="10" t="s">
        <v>340</v>
      </c>
      <c r="O65" s="10" t="s">
        <v>363</v>
      </c>
    </row>
    <row r="66" spans="2:15" ht="15" customHeight="1">
      <c r="B66" s="191" t="s">
        <v>91</v>
      </c>
      <c r="C66" s="10" t="s">
        <v>332</v>
      </c>
      <c r="D66" s="10" t="s">
        <v>440</v>
      </c>
      <c r="E66" s="10" t="s">
        <v>270</v>
      </c>
      <c r="F66" s="10" t="s">
        <v>341</v>
      </c>
      <c r="G66" s="10" t="s">
        <v>246</v>
      </c>
      <c r="H66" s="10" t="s">
        <v>226</v>
      </c>
      <c r="I66" s="10" t="s">
        <v>364</v>
      </c>
      <c r="J66" s="10" t="s">
        <v>343</v>
      </c>
      <c r="K66" s="10" t="s">
        <v>396</v>
      </c>
      <c r="L66" s="10" t="s">
        <v>451</v>
      </c>
      <c r="M66" s="10" t="s">
        <v>362</v>
      </c>
      <c r="N66" s="10" t="s">
        <v>396</v>
      </c>
      <c r="O66" s="10" t="s">
        <v>336</v>
      </c>
    </row>
    <row r="67" spans="2:15" ht="15" customHeight="1">
      <c r="B67" s="191" t="s">
        <v>92</v>
      </c>
      <c r="C67" s="10" t="s">
        <v>553</v>
      </c>
      <c r="D67" s="10" t="s">
        <v>265</v>
      </c>
      <c r="E67" s="10" t="s">
        <v>224</v>
      </c>
      <c r="F67" s="10" t="s">
        <v>354</v>
      </c>
      <c r="G67" s="10" t="s">
        <v>420</v>
      </c>
      <c r="H67" s="10" t="s">
        <v>536</v>
      </c>
      <c r="I67" s="10" t="s">
        <v>456</v>
      </c>
      <c r="J67" s="10" t="s">
        <v>340</v>
      </c>
      <c r="K67" s="10" t="s">
        <v>539</v>
      </c>
      <c r="L67" s="10" t="s">
        <v>248</v>
      </c>
      <c r="M67" s="10" t="s">
        <v>269</v>
      </c>
      <c r="N67" s="10" t="s">
        <v>554</v>
      </c>
      <c r="O67" s="10" t="s">
        <v>356</v>
      </c>
    </row>
    <row r="68" spans="2:15">
      <c r="B68" s="130" t="s">
        <v>171</v>
      </c>
      <c r="C68" s="135" t="s">
        <v>925</v>
      </c>
    </row>
  </sheetData>
  <sheetProtection password="C6B8" sheet="1" objects="1" scenarios="1"/>
  <mergeCells count="2">
    <mergeCell ref="B6:I6"/>
    <mergeCell ref="C9:O9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33"/>
  <sheetViews>
    <sheetView topLeftCell="A10" workbookViewId="0">
      <selection activeCell="C28" sqref="C28"/>
    </sheetView>
  </sheetViews>
  <sheetFormatPr defaultRowHeight="12"/>
  <cols>
    <col min="1" max="1" width="9.140625" style="25"/>
    <col min="2" max="2" width="19.140625" style="25" customWidth="1"/>
    <col min="3" max="3" width="9.140625" style="25"/>
    <col min="4" max="8" width="11.7109375" style="25" customWidth="1"/>
    <col min="9" max="9" width="11.28515625" style="25" customWidth="1"/>
    <col min="10" max="16384" width="9.140625" style="25"/>
  </cols>
  <sheetData>
    <row r="6" spans="1:9">
      <c r="A6" s="9" t="s">
        <v>711</v>
      </c>
      <c r="B6" s="9" t="s">
        <v>175</v>
      </c>
    </row>
    <row r="7" spans="1:9">
      <c r="A7" s="9"/>
      <c r="B7" s="9"/>
    </row>
    <row r="8" spans="1:9">
      <c r="A8" s="9"/>
      <c r="B8" s="9"/>
    </row>
    <row r="9" spans="1:9" ht="25.5" customHeight="1">
      <c r="C9" s="372" t="s">
        <v>175</v>
      </c>
      <c r="D9" s="372"/>
      <c r="E9" s="372"/>
      <c r="F9" s="372"/>
      <c r="G9" s="372"/>
      <c r="H9" s="372"/>
      <c r="I9" s="121"/>
    </row>
    <row r="10" spans="1:9" ht="24">
      <c r="B10" s="31"/>
      <c r="C10" s="14" t="s">
        <v>4</v>
      </c>
      <c r="D10" s="14" t="s">
        <v>6</v>
      </c>
      <c r="E10" s="14" t="s">
        <v>7</v>
      </c>
      <c r="F10" s="14" t="s">
        <v>8</v>
      </c>
      <c r="G10" s="14" t="s">
        <v>9</v>
      </c>
      <c r="H10" s="14" t="s">
        <v>10</v>
      </c>
      <c r="I10" s="14" t="s">
        <v>11</v>
      </c>
    </row>
    <row r="11" spans="1:9" ht="15" customHeight="1">
      <c r="B11" s="13" t="s">
        <v>3</v>
      </c>
      <c r="C11" s="34">
        <v>772700</v>
      </c>
      <c r="D11" s="11">
        <v>145512</v>
      </c>
      <c r="E11" s="11">
        <v>83556</v>
      </c>
      <c r="F11" s="11">
        <v>26468</v>
      </c>
      <c r="G11" s="11">
        <v>65282</v>
      </c>
      <c r="H11" s="11">
        <v>89277</v>
      </c>
      <c r="I11" s="99">
        <v>362605</v>
      </c>
    </row>
    <row r="12" spans="1:9" ht="15" customHeight="1">
      <c r="B12" s="76" t="s">
        <v>0</v>
      </c>
      <c r="C12" s="33">
        <v>298747</v>
      </c>
      <c r="D12" s="10">
        <v>69202</v>
      </c>
      <c r="E12" s="10">
        <v>35918</v>
      </c>
      <c r="F12" s="10">
        <v>9302</v>
      </c>
      <c r="G12" s="10">
        <v>22030</v>
      </c>
      <c r="H12" s="10">
        <v>29100</v>
      </c>
      <c r="I12" s="97">
        <v>133195</v>
      </c>
    </row>
    <row r="13" spans="1:9" ht="15" customHeight="1">
      <c r="B13" s="76" t="s">
        <v>1</v>
      </c>
      <c r="C13" s="33">
        <v>236352</v>
      </c>
      <c r="D13" s="10">
        <v>54786</v>
      </c>
      <c r="E13" s="10">
        <v>27593</v>
      </c>
      <c r="F13" s="10">
        <v>7336</v>
      </c>
      <c r="G13" s="10">
        <v>18427</v>
      </c>
      <c r="H13" s="10">
        <v>24579</v>
      </c>
      <c r="I13" s="97">
        <v>103631</v>
      </c>
    </row>
    <row r="14" spans="1:9" ht="15" customHeight="1">
      <c r="B14" s="76" t="s">
        <v>2</v>
      </c>
      <c r="C14" s="77">
        <v>97841</v>
      </c>
      <c r="D14" s="17">
        <v>26490</v>
      </c>
      <c r="E14" s="17">
        <v>12584</v>
      </c>
      <c r="F14" s="17">
        <v>3236</v>
      </c>
      <c r="G14" s="17">
        <v>9307</v>
      </c>
      <c r="H14" s="17">
        <v>10963</v>
      </c>
      <c r="I14" s="98">
        <v>35261</v>
      </c>
    </row>
    <row r="15" spans="1:9" ht="15" customHeight="1">
      <c r="B15" s="130" t="s">
        <v>171</v>
      </c>
      <c r="C15" s="379" t="s">
        <v>925</v>
      </c>
      <c r="D15" s="379"/>
      <c r="E15" s="379"/>
      <c r="F15" s="379"/>
      <c r="G15" s="18"/>
      <c r="H15" s="18"/>
      <c r="I15" s="18"/>
    </row>
    <row r="16" spans="1:9" ht="15" customHeight="1">
      <c r="B16" s="130"/>
      <c r="C16" s="133"/>
      <c r="D16" s="133"/>
      <c r="E16" s="133"/>
      <c r="F16" s="133"/>
      <c r="G16" s="18"/>
      <c r="H16" s="18"/>
      <c r="I16" s="18"/>
    </row>
    <row r="17" spans="1:9" ht="15" customHeight="1">
      <c r="B17" s="130"/>
      <c r="C17" s="133"/>
      <c r="D17" s="133"/>
      <c r="E17" s="133"/>
      <c r="F17" s="133"/>
      <c r="G17" s="18"/>
      <c r="H17" s="18"/>
      <c r="I17" s="18"/>
    </row>
    <row r="18" spans="1:9" ht="15" customHeight="1">
      <c r="A18" s="9" t="s">
        <v>712</v>
      </c>
      <c r="B18" s="9" t="s">
        <v>713</v>
      </c>
    </row>
    <row r="19" spans="1:9" ht="15" customHeight="1">
      <c r="A19" s="9"/>
      <c r="B19" s="9"/>
    </row>
    <row r="20" spans="1:9" ht="15" customHeight="1">
      <c r="A20" s="9"/>
      <c r="B20" s="9"/>
    </row>
    <row r="21" spans="1:9" ht="25.5" customHeight="1">
      <c r="C21" s="366" t="s">
        <v>147</v>
      </c>
      <c r="D21" s="366"/>
      <c r="E21" s="366"/>
      <c r="F21" s="366"/>
      <c r="G21" s="366"/>
      <c r="H21" s="366"/>
    </row>
    <row r="22" spans="1:9" ht="24">
      <c r="C22" s="14" t="s">
        <v>6</v>
      </c>
      <c r="D22" s="14" t="s">
        <v>7</v>
      </c>
      <c r="E22" s="14" t="s">
        <v>8</v>
      </c>
      <c r="F22" s="14" t="s">
        <v>9</v>
      </c>
      <c r="G22" s="14" t="s">
        <v>10</v>
      </c>
      <c r="H22" s="14" t="s">
        <v>11</v>
      </c>
    </row>
    <row r="23" spans="1:9" ht="15" customHeight="1">
      <c r="B23" s="13" t="s">
        <v>3</v>
      </c>
      <c r="C23" s="64">
        <f>D11/C11</f>
        <v>0.18831629351624174</v>
      </c>
      <c r="D23" s="22">
        <f>E11/C11</f>
        <v>0.10813511065096415</v>
      </c>
      <c r="E23" s="22">
        <f>F11/C11</f>
        <v>3.4253914844053317E-2</v>
      </c>
      <c r="F23" s="22">
        <f>G11/C11</f>
        <v>8.4485570078943958E-2</v>
      </c>
      <c r="G23" s="22">
        <f>H11/C11</f>
        <v>0.11553901902420086</v>
      </c>
      <c r="H23" s="23">
        <f>I11/C11</f>
        <v>0.46927009188559599</v>
      </c>
    </row>
    <row r="24" spans="1:9" ht="15" customHeight="1">
      <c r="B24" s="76" t="s">
        <v>0</v>
      </c>
      <c r="C24" s="63">
        <f>D12/C12</f>
        <v>0.23164081982413212</v>
      </c>
      <c r="D24" s="24">
        <f>E12/C12</f>
        <v>0.12022882238147999</v>
      </c>
      <c r="E24" s="24">
        <f>F12/C12</f>
        <v>3.1136714343574998E-2</v>
      </c>
      <c r="F24" s="24">
        <f>G12/C12</f>
        <v>7.3741326272732444E-2</v>
      </c>
      <c r="G24" s="24">
        <f>H12/C12</f>
        <v>9.7406835884544449E-2</v>
      </c>
      <c r="H24" s="15">
        <f>I12/C12</f>
        <v>0.44584548129353602</v>
      </c>
    </row>
    <row r="25" spans="1:9" ht="15" customHeight="1">
      <c r="B25" s="76" t="s">
        <v>1</v>
      </c>
      <c r="C25" s="63">
        <f>D13/C13</f>
        <v>0.23179833468724614</v>
      </c>
      <c r="D25" s="24">
        <f>E13/C13</f>
        <v>0.11674536284863254</v>
      </c>
      <c r="E25" s="24">
        <f>F13/C13</f>
        <v>3.1038451123747632E-2</v>
      </c>
      <c r="F25" s="24">
        <f>G13/C13</f>
        <v>7.7964222854048193E-2</v>
      </c>
      <c r="G25" s="24">
        <f>H13/C13</f>
        <v>0.10399319658813973</v>
      </c>
      <c r="H25" s="15">
        <f>I13/C13</f>
        <v>0.43846043189818573</v>
      </c>
    </row>
    <row r="26" spans="1:9" ht="15" customHeight="1">
      <c r="B26" s="76" t="s">
        <v>2</v>
      </c>
      <c r="C26" s="105">
        <f>D14/C14</f>
        <v>0.27074539303563944</v>
      </c>
      <c r="D26" s="104">
        <f>E14/C14</f>
        <v>0.12861683752210218</v>
      </c>
      <c r="E26" s="104">
        <f>F14/C14</f>
        <v>3.3074069153013565E-2</v>
      </c>
      <c r="F26" s="104">
        <f>G14/C14</f>
        <v>9.5123721139399639E-2</v>
      </c>
      <c r="G26" s="104">
        <f>H14/C14</f>
        <v>0.11204914095317914</v>
      </c>
      <c r="H26" s="16">
        <f>I14/C14</f>
        <v>0.36039083819666601</v>
      </c>
    </row>
    <row r="27" spans="1:9">
      <c r="B27" s="130" t="s">
        <v>171</v>
      </c>
      <c r="C27" s="379" t="s">
        <v>938</v>
      </c>
      <c r="D27" s="379"/>
      <c r="E27" s="379"/>
      <c r="F27" s="379"/>
      <c r="G27" s="30"/>
      <c r="H27" s="30"/>
    </row>
    <row r="33" spans="7:7">
      <c r="G33" s="18"/>
    </row>
  </sheetData>
  <sheetProtection password="C6B8" sheet="1" objects="1" scenarios="1"/>
  <mergeCells count="4">
    <mergeCell ref="C21:H21"/>
    <mergeCell ref="C9:H9"/>
    <mergeCell ref="C15:F15"/>
    <mergeCell ref="C27:F27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25"/>
  <sheetViews>
    <sheetView topLeftCell="A10" workbookViewId="0">
      <selection activeCell="C29" sqref="C29"/>
    </sheetView>
  </sheetViews>
  <sheetFormatPr defaultRowHeight="12.75"/>
  <cols>
    <col min="1" max="1" width="9.140625" style="8"/>
    <col min="2" max="2" width="18.7109375" style="8" customWidth="1"/>
    <col min="3" max="4" width="11.7109375" style="8" customWidth="1"/>
    <col min="5" max="5" width="13.5703125" style="8" customWidth="1"/>
    <col min="6" max="7" width="11.7109375" style="8" customWidth="1"/>
    <col min="8" max="8" width="9.140625" style="8"/>
    <col min="9" max="9" width="19.28515625" style="8" bestFit="1" customWidth="1"/>
    <col min="10" max="10" width="15.140625" style="8" customWidth="1"/>
    <col min="11" max="11" width="15.28515625" style="8" customWidth="1"/>
    <col min="12" max="12" width="16.140625" style="8" customWidth="1"/>
    <col min="13" max="13" width="12.7109375" style="8" customWidth="1"/>
    <col min="14" max="16384" width="9.140625" style="8"/>
  </cols>
  <sheetData>
    <row r="5" spans="1:13">
      <c r="A5" s="9" t="s">
        <v>714</v>
      </c>
      <c r="B5" s="9" t="s">
        <v>176</v>
      </c>
    </row>
    <row r="6" spans="1:13">
      <c r="A6" s="9"/>
      <c r="B6" s="9"/>
    </row>
    <row r="8" spans="1:13" ht="25.5" customHeight="1">
      <c r="C8" s="385" t="s">
        <v>176</v>
      </c>
      <c r="D8" s="385"/>
      <c r="E8" s="385"/>
      <c r="F8" s="385"/>
      <c r="G8" s="385"/>
    </row>
    <row r="9" spans="1:13" ht="24">
      <c r="B9" s="4"/>
      <c r="C9" s="14" t="s">
        <v>4</v>
      </c>
      <c r="D9" s="14" t="s">
        <v>95</v>
      </c>
      <c r="E9" s="14" t="s">
        <v>96</v>
      </c>
      <c r="F9" s="14" t="s">
        <v>97</v>
      </c>
      <c r="G9" s="14" t="s">
        <v>5</v>
      </c>
    </row>
    <row r="10" spans="1:13" ht="15" customHeight="1">
      <c r="B10" s="13" t="s">
        <v>3</v>
      </c>
      <c r="C10" s="106">
        <v>786904</v>
      </c>
      <c r="D10" s="36">
        <v>263522</v>
      </c>
      <c r="E10" s="36">
        <v>444527</v>
      </c>
      <c r="F10" s="36">
        <v>64651</v>
      </c>
      <c r="G10" s="107">
        <v>14204</v>
      </c>
    </row>
    <row r="11" spans="1:13" ht="15" customHeight="1">
      <c r="B11" s="76" t="s">
        <v>0</v>
      </c>
      <c r="C11" s="108">
        <f>239921+63514</f>
        <v>303435</v>
      </c>
      <c r="D11" s="10">
        <f>86368+22610</f>
        <v>108978</v>
      </c>
      <c r="E11" s="10">
        <f>128745+35119</f>
        <v>163864</v>
      </c>
      <c r="F11" s="10">
        <v>25905</v>
      </c>
      <c r="G11" s="109">
        <v>4688</v>
      </c>
    </row>
    <row r="12" spans="1:13" ht="15" customHeight="1">
      <c r="B12" s="76" t="s">
        <v>1</v>
      </c>
      <c r="C12" s="108">
        <v>239921</v>
      </c>
      <c r="D12" s="10">
        <v>86368</v>
      </c>
      <c r="E12" s="10">
        <v>128745</v>
      </c>
      <c r="F12" s="10">
        <v>21239</v>
      </c>
      <c r="G12" s="109">
        <v>3569</v>
      </c>
    </row>
    <row r="13" spans="1:13" ht="15" customHeight="1">
      <c r="B13" s="76" t="s">
        <v>2</v>
      </c>
      <c r="C13" s="110">
        <v>98984</v>
      </c>
      <c r="D13" s="38">
        <v>32071</v>
      </c>
      <c r="E13" s="38">
        <v>52102</v>
      </c>
      <c r="F13" s="38">
        <v>13668</v>
      </c>
      <c r="G13" s="111">
        <v>1143</v>
      </c>
    </row>
    <row r="14" spans="1:13">
      <c r="B14" s="130" t="s">
        <v>171</v>
      </c>
      <c r="C14" s="134" t="s">
        <v>925</v>
      </c>
      <c r="D14" s="2"/>
      <c r="E14" s="2"/>
      <c r="F14" s="2"/>
      <c r="G14" s="2"/>
      <c r="J14" s="35"/>
      <c r="K14" s="35"/>
      <c r="L14" s="35"/>
      <c r="M14" s="35"/>
    </row>
    <row r="15" spans="1:13">
      <c r="B15" s="3"/>
      <c r="C15" s="2"/>
      <c r="D15" s="2"/>
      <c r="E15" s="2"/>
      <c r="F15" s="2"/>
      <c r="G15" s="2"/>
      <c r="J15" s="35"/>
      <c r="K15" s="35"/>
      <c r="L15" s="35"/>
      <c r="M15" s="35"/>
    </row>
    <row r="16" spans="1:13">
      <c r="A16" s="9" t="s">
        <v>715</v>
      </c>
      <c r="B16" s="9" t="s">
        <v>716</v>
      </c>
      <c r="C16" s="35"/>
      <c r="D16" s="35"/>
      <c r="E16" s="35"/>
      <c r="F16" s="35"/>
      <c r="G16" s="35"/>
      <c r="J16" s="35"/>
      <c r="K16" s="35"/>
      <c r="L16" s="35"/>
      <c r="M16" s="35"/>
    </row>
    <row r="17" spans="1:13">
      <c r="A17" s="9"/>
      <c r="C17" s="35"/>
      <c r="D17" s="35"/>
      <c r="E17" s="35"/>
      <c r="F17" s="35"/>
      <c r="G17" s="35"/>
      <c r="J17" s="35"/>
      <c r="K17" s="35"/>
      <c r="L17" s="35"/>
      <c r="M17" s="35"/>
    </row>
    <row r="18" spans="1:13">
      <c r="A18" s="9"/>
      <c r="C18" s="35"/>
      <c r="D18" s="35"/>
      <c r="E18" s="35"/>
      <c r="F18" s="35"/>
      <c r="G18" s="35"/>
      <c r="J18" s="35"/>
      <c r="K18" s="35"/>
      <c r="L18" s="35"/>
      <c r="M18" s="35"/>
    </row>
    <row r="19" spans="1:13" ht="25.5" customHeight="1">
      <c r="C19" s="372" t="s">
        <v>183</v>
      </c>
      <c r="D19" s="372"/>
      <c r="E19" s="372"/>
      <c r="F19" s="372"/>
    </row>
    <row r="20" spans="1:13" ht="36">
      <c r="C20" s="14" t="s">
        <v>95</v>
      </c>
      <c r="D20" s="14" t="s">
        <v>96</v>
      </c>
      <c r="E20" s="14" t="s">
        <v>97</v>
      </c>
      <c r="F20" s="14" t="s">
        <v>5</v>
      </c>
    </row>
    <row r="21" spans="1:13" ht="15" customHeight="1">
      <c r="B21" s="13" t="s">
        <v>3</v>
      </c>
      <c r="C21" s="64">
        <f>D10/C10</f>
        <v>0.33488456025131402</v>
      </c>
      <c r="D21" s="22">
        <f>E10/C10</f>
        <v>0.56490626556733736</v>
      </c>
      <c r="E21" s="22">
        <f>F10/C10</f>
        <v>8.2158687717942727E-2</v>
      </c>
      <c r="F21" s="23">
        <f>G10/C10</f>
        <v>1.8050486463405957E-2</v>
      </c>
    </row>
    <row r="22" spans="1:13" ht="15" customHeight="1">
      <c r="B22" s="76" t="s">
        <v>0</v>
      </c>
      <c r="C22" s="63">
        <f>D11/C11</f>
        <v>0.35914775816896533</v>
      </c>
      <c r="D22" s="24">
        <f>E11/C11</f>
        <v>0.54002998994842388</v>
      </c>
      <c r="E22" s="24">
        <f>F11/C11</f>
        <v>8.5372485046220775E-2</v>
      </c>
      <c r="F22" s="15">
        <f>G11/C11</f>
        <v>1.5449766836390001E-2</v>
      </c>
    </row>
    <row r="23" spans="1:13" ht="15" customHeight="1">
      <c r="B23" s="76" t="s">
        <v>1</v>
      </c>
      <c r="C23" s="63">
        <f>D12/C12</f>
        <v>0.35998516178242007</v>
      </c>
      <c r="D23" s="24">
        <f>E12/C12</f>
        <v>0.53661413548626424</v>
      </c>
      <c r="E23" s="24">
        <f>F12/C12</f>
        <v>8.8524972803547833E-2</v>
      </c>
      <c r="F23" s="15">
        <f>G12/C12</f>
        <v>1.4875729927767891E-2</v>
      </c>
    </row>
    <row r="24" spans="1:13" ht="15" customHeight="1">
      <c r="B24" s="76" t="s">
        <v>2</v>
      </c>
      <c r="C24" s="105">
        <f>D13/C13</f>
        <v>0.32400185888628463</v>
      </c>
      <c r="D24" s="104">
        <f>E13/C13</f>
        <v>0.52636789784207549</v>
      </c>
      <c r="E24" s="104">
        <f>F13/C13</f>
        <v>0.13808292249252405</v>
      </c>
      <c r="F24" s="16">
        <f>G13/C13</f>
        <v>1.1547320779115817E-2</v>
      </c>
    </row>
    <row r="25" spans="1:13">
      <c r="B25" s="130" t="s">
        <v>171</v>
      </c>
      <c r="C25" s="134" t="s">
        <v>938</v>
      </c>
    </row>
  </sheetData>
  <sheetProtection password="C6B8" sheet="1" objects="1" scenarios="1"/>
  <mergeCells count="2">
    <mergeCell ref="C19:F19"/>
    <mergeCell ref="C8:G8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31"/>
  <sheetViews>
    <sheetView topLeftCell="A9" workbookViewId="0">
      <selection activeCell="B14" sqref="B14:C14"/>
    </sheetView>
  </sheetViews>
  <sheetFormatPr defaultRowHeight="12"/>
  <cols>
    <col min="1" max="1" width="9.140625" style="53"/>
    <col min="2" max="2" width="21.28515625" style="53" customWidth="1"/>
    <col min="3" max="3" width="18.28515625" style="53" customWidth="1"/>
    <col min="4" max="4" width="16" style="53" customWidth="1"/>
    <col min="5" max="5" width="16.7109375" style="53" customWidth="1"/>
    <col min="6" max="8" width="11.7109375" style="53" customWidth="1"/>
    <col min="9" max="16384" width="9.140625" style="53"/>
  </cols>
  <sheetData>
    <row r="5" spans="1:8">
      <c r="A5" s="60" t="s">
        <v>715</v>
      </c>
      <c r="B5" s="60" t="s">
        <v>177</v>
      </c>
    </row>
    <row r="8" spans="1:8" s="140" customFormat="1" ht="25.5" customHeight="1">
      <c r="B8" s="139"/>
      <c r="C8" s="372" t="s">
        <v>177</v>
      </c>
      <c r="D8" s="372"/>
      <c r="E8" s="372"/>
      <c r="F8" s="372"/>
      <c r="G8" s="372"/>
      <c r="H8" s="372"/>
    </row>
    <row r="9" spans="1:8" ht="24">
      <c r="B9" s="25"/>
      <c r="C9" s="122" t="s">
        <v>4</v>
      </c>
      <c r="D9" s="122" t="s">
        <v>115</v>
      </c>
      <c r="E9" s="122" t="s">
        <v>116</v>
      </c>
      <c r="F9" s="122" t="s">
        <v>97</v>
      </c>
      <c r="G9" s="122" t="s">
        <v>5</v>
      </c>
      <c r="H9" s="122" t="s">
        <v>212</v>
      </c>
    </row>
    <row r="10" spans="1:8" ht="15" customHeight="1">
      <c r="B10" s="13" t="s">
        <v>3</v>
      </c>
      <c r="C10" s="34">
        <v>862760</v>
      </c>
      <c r="D10" s="11">
        <v>136537</v>
      </c>
      <c r="E10" s="11">
        <v>508657</v>
      </c>
      <c r="F10" s="11">
        <v>75684</v>
      </c>
      <c r="G10" s="11">
        <v>19547</v>
      </c>
      <c r="H10" s="126">
        <v>122335</v>
      </c>
    </row>
    <row r="11" spans="1:8" ht="15" customHeight="1">
      <c r="B11" s="76" t="s">
        <v>0</v>
      </c>
      <c r="C11" s="33">
        <f>SUM(D11:H11)</f>
        <v>312442</v>
      </c>
      <c r="D11" s="10">
        <v>43524</v>
      </c>
      <c r="E11" s="10">
        <v>200724</v>
      </c>
      <c r="F11" s="10">
        <v>35170</v>
      </c>
      <c r="G11" s="10">
        <v>6376</v>
      </c>
      <c r="H11" s="124">
        <v>26648</v>
      </c>
    </row>
    <row r="12" spans="1:8" ht="15" customHeight="1">
      <c r="B12" s="76" t="s">
        <v>1</v>
      </c>
      <c r="C12" s="33">
        <v>249771</v>
      </c>
      <c r="D12" s="10">
        <v>36478</v>
      </c>
      <c r="E12" s="10">
        <v>159413</v>
      </c>
      <c r="F12" s="10">
        <v>28176</v>
      </c>
      <c r="G12" s="10">
        <v>4832</v>
      </c>
      <c r="H12" s="124">
        <v>20872</v>
      </c>
    </row>
    <row r="13" spans="1:8" ht="15" customHeight="1">
      <c r="B13" s="76" t="s">
        <v>2</v>
      </c>
      <c r="C13" s="77">
        <v>115579</v>
      </c>
      <c r="D13" s="17">
        <v>12734</v>
      </c>
      <c r="E13" s="17">
        <v>74552</v>
      </c>
      <c r="F13" s="17">
        <v>18583</v>
      </c>
      <c r="G13" s="17">
        <v>1899</v>
      </c>
      <c r="H13" s="125">
        <v>7811</v>
      </c>
    </row>
    <row r="14" spans="1:8">
      <c r="B14" s="130" t="s">
        <v>171</v>
      </c>
      <c r="C14" s="135" t="s">
        <v>925</v>
      </c>
    </row>
    <row r="15" spans="1:8">
      <c r="C15" s="130"/>
      <c r="D15" s="135"/>
    </row>
    <row r="16" spans="1:8">
      <c r="C16" s="130"/>
      <c r="D16" s="135"/>
    </row>
    <row r="17" spans="1:7">
      <c r="A17" s="60" t="s">
        <v>717</v>
      </c>
      <c r="B17" s="60" t="s">
        <v>718</v>
      </c>
    </row>
    <row r="18" spans="1:7">
      <c r="A18" s="60"/>
      <c r="B18" s="60"/>
    </row>
    <row r="19" spans="1:7">
      <c r="A19" s="60"/>
      <c r="B19" s="60"/>
    </row>
    <row r="20" spans="1:7" ht="25.5" customHeight="1">
      <c r="B20" s="25"/>
      <c r="C20" s="372" t="s">
        <v>718</v>
      </c>
      <c r="D20" s="372"/>
      <c r="E20" s="372"/>
      <c r="F20" s="372"/>
      <c r="G20" s="372"/>
    </row>
    <row r="21" spans="1:7" ht="23.25" customHeight="1">
      <c r="B21" s="25"/>
      <c r="C21" s="122" t="s">
        <v>115</v>
      </c>
      <c r="D21" s="122" t="s">
        <v>116</v>
      </c>
      <c r="E21" s="122" t="s">
        <v>97</v>
      </c>
      <c r="F21" s="122" t="s">
        <v>5</v>
      </c>
      <c r="G21" s="122" t="s">
        <v>212</v>
      </c>
    </row>
    <row r="22" spans="1:7" ht="15" customHeight="1">
      <c r="B22" s="13" t="s">
        <v>3</v>
      </c>
      <c r="C22" s="64">
        <f>D10/C10</f>
        <v>0.15825606194074829</v>
      </c>
      <c r="D22" s="22">
        <f>E10/C10</f>
        <v>0.58956952107190874</v>
      </c>
      <c r="E22" s="22">
        <f>F10/C10</f>
        <v>8.7723121146089295E-2</v>
      </c>
      <c r="F22" s="22">
        <f>G10/C10</f>
        <v>2.2656358662895823E-2</v>
      </c>
      <c r="G22" s="23">
        <f>H10/C10</f>
        <v>0.14179493717835784</v>
      </c>
    </row>
    <row r="23" spans="1:7" ht="15" customHeight="1">
      <c r="B23" s="76" t="s">
        <v>0</v>
      </c>
      <c r="C23" s="63">
        <f>D11/C11</f>
        <v>0.1393026545726887</v>
      </c>
      <c r="D23" s="24">
        <f>E11/C11</f>
        <v>0.64243603612830547</v>
      </c>
      <c r="E23" s="24">
        <f>F11/C11</f>
        <v>0.11256489204396336</v>
      </c>
      <c r="F23" s="24">
        <f>G11/C11</f>
        <v>2.0406987536886845E-2</v>
      </c>
      <c r="G23" s="15">
        <f>H11/C11</f>
        <v>8.5289429718155688E-2</v>
      </c>
    </row>
    <row r="24" spans="1:7" ht="15" customHeight="1">
      <c r="B24" s="76" t="s">
        <v>1</v>
      </c>
      <c r="C24" s="71">
        <f>D12/C12</f>
        <v>0.14604577793258625</v>
      </c>
      <c r="D24" s="24">
        <f>E12/C12</f>
        <v>0.63823662474826937</v>
      </c>
      <c r="E24" s="24">
        <f>F12/C12</f>
        <v>0.11280733151566835</v>
      </c>
      <c r="F24" s="24">
        <f>G12/C12</f>
        <v>1.9345720680143012E-2</v>
      </c>
      <c r="G24" s="15">
        <f>H12/C12</f>
        <v>8.3564545123332973E-2</v>
      </c>
    </row>
    <row r="25" spans="1:7" ht="15" customHeight="1">
      <c r="B25" s="76" t="s">
        <v>2</v>
      </c>
      <c r="C25" s="73">
        <f>D13/C13</f>
        <v>0.11017572396369582</v>
      </c>
      <c r="D25" s="104">
        <f>E13/C13</f>
        <v>0.64503067166180705</v>
      </c>
      <c r="E25" s="104">
        <f>F13/C13</f>
        <v>0.16078180292267627</v>
      </c>
      <c r="F25" s="104">
        <f>G13/C13</f>
        <v>1.64303203869215E-2</v>
      </c>
      <c r="G25" s="141">
        <f>H13/C13</f>
        <v>6.7581481064899335E-2</v>
      </c>
    </row>
    <row r="26" spans="1:7">
      <c r="B26" s="130" t="s">
        <v>171</v>
      </c>
      <c r="C26" s="135" t="s">
        <v>938</v>
      </c>
    </row>
    <row r="27" spans="1:7" s="8" customFormat="1" ht="12.75"/>
    <row r="28" spans="1:7" s="8" customFormat="1" ht="12.75"/>
    <row r="29" spans="1:7" s="8" customFormat="1" ht="12.75"/>
    <row r="31" spans="1:7">
      <c r="C31" s="60"/>
    </row>
  </sheetData>
  <sheetProtection password="C6B8" sheet="1" objects="1" scenarios="1"/>
  <mergeCells count="2">
    <mergeCell ref="C8:H8"/>
    <mergeCell ref="C20:G20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69"/>
  <sheetViews>
    <sheetView topLeftCell="A50" workbookViewId="0">
      <selection activeCell="C66" sqref="C66:D66"/>
    </sheetView>
  </sheetViews>
  <sheetFormatPr defaultRowHeight="12"/>
  <cols>
    <col min="1" max="1" width="9.140625" style="53"/>
    <col min="2" max="2" width="10.140625" style="53" customWidth="1"/>
    <col min="3" max="3" width="18.28515625" style="53" customWidth="1"/>
    <col min="4" max="4" width="16" style="53" customWidth="1"/>
    <col min="5" max="5" width="16.7109375" style="53" customWidth="1"/>
    <col min="6" max="8" width="11.7109375" style="53" customWidth="1"/>
    <col min="9" max="16384" width="9.140625" style="53"/>
  </cols>
  <sheetData>
    <row r="4" spans="1:9">
      <c r="B4" s="60"/>
    </row>
    <row r="5" spans="1:9">
      <c r="A5" s="60" t="s">
        <v>719</v>
      </c>
      <c r="B5" s="60" t="s">
        <v>177</v>
      </c>
    </row>
    <row r="7" spans="1:9" s="140" customFormat="1" ht="25.5" customHeight="1">
      <c r="C7" s="139"/>
      <c r="D7" s="372" t="s">
        <v>177</v>
      </c>
      <c r="E7" s="372"/>
      <c r="F7" s="372"/>
      <c r="G7" s="372"/>
      <c r="H7" s="372"/>
      <c r="I7" s="372"/>
    </row>
    <row r="8" spans="1:9" ht="24">
      <c r="C8" s="25"/>
      <c r="D8" s="122" t="s">
        <v>4</v>
      </c>
      <c r="E8" s="122" t="s">
        <v>115</v>
      </c>
      <c r="F8" s="122" t="s">
        <v>116</v>
      </c>
      <c r="G8" s="122" t="s">
        <v>97</v>
      </c>
      <c r="H8" s="122" t="s">
        <v>5</v>
      </c>
      <c r="I8" s="122" t="s">
        <v>212</v>
      </c>
    </row>
    <row r="9" spans="1:9" ht="15" customHeight="1">
      <c r="C9" s="13" t="s">
        <v>3</v>
      </c>
      <c r="D9" s="34">
        <v>862760</v>
      </c>
      <c r="E9" s="11">
        <v>136537</v>
      </c>
      <c r="F9" s="11">
        <v>508657</v>
      </c>
      <c r="G9" s="11">
        <v>75684</v>
      </c>
      <c r="H9" s="11">
        <v>19547</v>
      </c>
      <c r="I9" s="126">
        <v>122335</v>
      </c>
    </row>
    <row r="10" spans="1:9" ht="15" customHeight="1">
      <c r="C10" s="76" t="s">
        <v>0</v>
      </c>
      <c r="D10" s="33">
        <f>SUM(E10:I10)</f>
        <v>312442</v>
      </c>
      <c r="E10" s="10">
        <v>43524</v>
      </c>
      <c r="F10" s="10">
        <v>200724</v>
      </c>
      <c r="G10" s="10">
        <v>35170</v>
      </c>
      <c r="H10" s="10">
        <v>6376</v>
      </c>
      <c r="I10" s="124">
        <v>26648</v>
      </c>
    </row>
    <row r="11" spans="1:9" ht="15" customHeight="1">
      <c r="C11" s="76" t="s">
        <v>1</v>
      </c>
      <c r="D11" s="33">
        <v>249771</v>
      </c>
      <c r="E11" s="10">
        <v>36478</v>
      </c>
      <c r="F11" s="10">
        <v>159413</v>
      </c>
      <c r="G11" s="10">
        <v>28176</v>
      </c>
      <c r="H11" s="10">
        <v>4832</v>
      </c>
      <c r="I11" s="124">
        <v>20872</v>
      </c>
    </row>
    <row r="12" spans="1:9" ht="15" customHeight="1">
      <c r="C12" s="76" t="s">
        <v>2</v>
      </c>
      <c r="D12" s="77">
        <v>115579</v>
      </c>
      <c r="E12" s="17">
        <v>12734</v>
      </c>
      <c r="F12" s="17">
        <v>74552</v>
      </c>
      <c r="G12" s="17">
        <v>18583</v>
      </c>
      <c r="H12" s="17">
        <v>1899</v>
      </c>
      <c r="I12" s="125">
        <v>7811</v>
      </c>
    </row>
    <row r="13" spans="1:9" ht="15" customHeight="1">
      <c r="C13" s="190" t="s">
        <v>40</v>
      </c>
      <c r="D13" s="10" t="s">
        <v>555</v>
      </c>
      <c r="E13" s="10" t="s">
        <v>437</v>
      </c>
      <c r="F13" s="10" t="s">
        <v>627</v>
      </c>
      <c r="G13" s="10" t="s">
        <v>671</v>
      </c>
      <c r="H13" s="10" t="s">
        <v>464</v>
      </c>
      <c r="I13" s="10" t="s">
        <v>495</v>
      </c>
    </row>
    <row r="14" spans="1:9" ht="15" customHeight="1">
      <c r="C14" s="191" t="s">
        <v>41</v>
      </c>
      <c r="D14" s="10" t="s">
        <v>556</v>
      </c>
      <c r="E14" s="10" t="s">
        <v>605</v>
      </c>
      <c r="F14" s="10" t="s">
        <v>628</v>
      </c>
      <c r="G14" s="10" t="s">
        <v>672</v>
      </c>
      <c r="H14" s="10" t="s">
        <v>248</v>
      </c>
      <c r="I14" s="10" t="s">
        <v>262</v>
      </c>
    </row>
    <row r="15" spans="1:9" ht="15" customHeight="1">
      <c r="C15" s="191" t="s">
        <v>42</v>
      </c>
      <c r="D15" s="10" t="s">
        <v>441</v>
      </c>
      <c r="E15" s="10" t="s">
        <v>606</v>
      </c>
      <c r="F15" s="10" t="s">
        <v>629</v>
      </c>
      <c r="G15" s="10" t="s">
        <v>432</v>
      </c>
      <c r="H15" s="10" t="s">
        <v>342</v>
      </c>
      <c r="I15" s="10" t="s">
        <v>387</v>
      </c>
    </row>
    <row r="16" spans="1:9" ht="15" customHeight="1">
      <c r="C16" s="191" t="s">
        <v>43</v>
      </c>
      <c r="D16" s="10" t="s">
        <v>557</v>
      </c>
      <c r="E16" s="10" t="s">
        <v>527</v>
      </c>
      <c r="F16" s="10" t="s">
        <v>630</v>
      </c>
      <c r="G16" s="10" t="s">
        <v>340</v>
      </c>
      <c r="H16" s="10" t="s">
        <v>341</v>
      </c>
      <c r="I16" s="10" t="s">
        <v>687</v>
      </c>
    </row>
    <row r="17" spans="3:9" ht="15" customHeight="1">
      <c r="C17" s="191" t="s">
        <v>44</v>
      </c>
      <c r="D17" s="10" t="s">
        <v>558</v>
      </c>
      <c r="E17" s="10" t="s">
        <v>430</v>
      </c>
      <c r="F17" s="10" t="s">
        <v>631</v>
      </c>
      <c r="G17" s="10" t="s">
        <v>236</v>
      </c>
      <c r="H17" s="10" t="s">
        <v>477</v>
      </c>
      <c r="I17" s="10" t="s">
        <v>269</v>
      </c>
    </row>
    <row r="18" spans="3:9" s="60" customFormat="1" ht="15" customHeight="1">
      <c r="C18" s="191" t="s">
        <v>45</v>
      </c>
      <c r="D18" s="10" t="s">
        <v>559</v>
      </c>
      <c r="E18" s="10" t="s">
        <v>607</v>
      </c>
      <c r="F18" s="10" t="s">
        <v>632</v>
      </c>
      <c r="G18" s="10" t="s">
        <v>342</v>
      </c>
      <c r="H18" s="10" t="s">
        <v>269</v>
      </c>
      <c r="I18" s="10" t="s">
        <v>420</v>
      </c>
    </row>
    <row r="19" spans="3:9" ht="15" customHeight="1">
      <c r="C19" s="191" t="s">
        <v>46</v>
      </c>
      <c r="D19" s="10" t="s">
        <v>560</v>
      </c>
      <c r="E19" s="10" t="s">
        <v>608</v>
      </c>
      <c r="F19" s="10" t="s">
        <v>633</v>
      </c>
      <c r="G19" s="10" t="s">
        <v>673</v>
      </c>
      <c r="H19" s="10" t="s">
        <v>254</v>
      </c>
      <c r="I19" s="10" t="s">
        <v>238</v>
      </c>
    </row>
    <row r="20" spans="3:9" ht="15" customHeight="1">
      <c r="C20" s="191" t="s">
        <v>47</v>
      </c>
      <c r="D20" s="10" t="s">
        <v>561</v>
      </c>
      <c r="E20" s="10" t="s">
        <v>609</v>
      </c>
      <c r="F20" s="10" t="s">
        <v>634</v>
      </c>
      <c r="G20" s="10" t="s">
        <v>674</v>
      </c>
      <c r="H20" s="10" t="s">
        <v>353</v>
      </c>
      <c r="I20" s="10" t="s">
        <v>688</v>
      </c>
    </row>
    <row r="21" spans="3:9" ht="15" customHeight="1">
      <c r="C21" s="191" t="s">
        <v>48</v>
      </c>
      <c r="D21" s="10" t="s">
        <v>562</v>
      </c>
      <c r="E21" s="10" t="s">
        <v>317</v>
      </c>
      <c r="F21" s="10" t="s">
        <v>635</v>
      </c>
      <c r="G21" s="10" t="s">
        <v>675</v>
      </c>
      <c r="H21" s="10" t="s">
        <v>684</v>
      </c>
      <c r="I21" s="10" t="s">
        <v>689</v>
      </c>
    </row>
    <row r="22" spans="3:9" ht="15" customHeight="1">
      <c r="C22" s="191" t="s">
        <v>49</v>
      </c>
      <c r="D22" s="10" t="s">
        <v>563</v>
      </c>
      <c r="E22" s="10" t="s">
        <v>610</v>
      </c>
      <c r="F22" s="10" t="s">
        <v>636</v>
      </c>
      <c r="G22" s="10" t="s">
        <v>350</v>
      </c>
      <c r="H22" s="10" t="s">
        <v>685</v>
      </c>
      <c r="I22" s="10" t="s">
        <v>377</v>
      </c>
    </row>
    <row r="23" spans="3:9" ht="15" customHeight="1">
      <c r="C23" s="191" t="s">
        <v>50</v>
      </c>
      <c r="D23" s="10" t="s">
        <v>564</v>
      </c>
      <c r="E23" s="10" t="s">
        <v>222</v>
      </c>
      <c r="F23" s="10" t="s">
        <v>481</v>
      </c>
      <c r="G23" s="10" t="s">
        <v>676</v>
      </c>
      <c r="H23" s="10" t="s">
        <v>361</v>
      </c>
      <c r="I23" s="10" t="s">
        <v>371</v>
      </c>
    </row>
    <row r="24" spans="3:9" ht="15" customHeight="1">
      <c r="C24" s="191" t="s">
        <v>51</v>
      </c>
      <c r="D24" s="10" t="s">
        <v>565</v>
      </c>
      <c r="E24" s="10" t="s">
        <v>397</v>
      </c>
      <c r="F24" s="10" t="s">
        <v>371</v>
      </c>
      <c r="G24" s="10" t="s">
        <v>402</v>
      </c>
      <c r="H24" s="10" t="s">
        <v>166</v>
      </c>
      <c r="I24" s="10" t="s">
        <v>400</v>
      </c>
    </row>
    <row r="25" spans="3:9" ht="15" customHeight="1">
      <c r="C25" s="191" t="s">
        <v>52</v>
      </c>
      <c r="D25" s="10" t="s">
        <v>566</v>
      </c>
      <c r="E25" s="10" t="s">
        <v>387</v>
      </c>
      <c r="F25" s="10" t="s">
        <v>637</v>
      </c>
      <c r="G25" s="10" t="s">
        <v>677</v>
      </c>
      <c r="H25" s="10" t="s">
        <v>246</v>
      </c>
      <c r="I25" s="10" t="s">
        <v>362</v>
      </c>
    </row>
    <row r="26" spans="3:9" ht="15" customHeight="1">
      <c r="C26" s="191" t="s">
        <v>53</v>
      </c>
      <c r="D26" s="10" t="s">
        <v>567</v>
      </c>
      <c r="E26" s="10" t="s">
        <v>245</v>
      </c>
      <c r="F26" s="10" t="s">
        <v>604</v>
      </c>
      <c r="G26" s="10" t="s">
        <v>356</v>
      </c>
      <c r="H26" s="10" t="s">
        <v>337</v>
      </c>
      <c r="I26" s="10" t="s">
        <v>295</v>
      </c>
    </row>
    <row r="27" spans="3:9" ht="15" customHeight="1">
      <c r="C27" s="191" t="s">
        <v>54</v>
      </c>
      <c r="D27" s="10" t="s">
        <v>568</v>
      </c>
      <c r="E27" s="10" t="s">
        <v>420</v>
      </c>
      <c r="F27" s="10" t="s">
        <v>638</v>
      </c>
      <c r="G27" s="10" t="s">
        <v>396</v>
      </c>
      <c r="H27" s="10" t="s">
        <v>681</v>
      </c>
      <c r="I27" s="10" t="s">
        <v>260</v>
      </c>
    </row>
    <row r="28" spans="3:9" ht="15" customHeight="1">
      <c r="C28" s="191" t="s">
        <v>55</v>
      </c>
      <c r="D28" s="10" t="s">
        <v>569</v>
      </c>
      <c r="E28" s="10" t="s">
        <v>611</v>
      </c>
      <c r="F28" s="10" t="s">
        <v>639</v>
      </c>
      <c r="G28" s="10" t="s">
        <v>238</v>
      </c>
      <c r="H28" s="10" t="s">
        <v>362</v>
      </c>
      <c r="I28" s="10" t="s">
        <v>340</v>
      </c>
    </row>
    <row r="29" spans="3:9" ht="15" customHeight="1">
      <c r="C29" s="191" t="s">
        <v>56</v>
      </c>
      <c r="D29" s="10" t="s">
        <v>570</v>
      </c>
      <c r="E29" s="10" t="s">
        <v>612</v>
      </c>
      <c r="F29" s="10" t="s">
        <v>640</v>
      </c>
      <c r="G29" s="10" t="s">
        <v>247</v>
      </c>
      <c r="H29" s="10" t="s">
        <v>335</v>
      </c>
      <c r="I29" s="10" t="s">
        <v>425</v>
      </c>
    </row>
    <row r="30" spans="3:9" ht="15" customHeight="1">
      <c r="C30" s="191" t="s">
        <v>57</v>
      </c>
      <c r="D30" s="10" t="s">
        <v>571</v>
      </c>
      <c r="E30" s="10" t="s">
        <v>613</v>
      </c>
      <c r="F30" s="10" t="s">
        <v>641</v>
      </c>
      <c r="G30" s="10" t="s">
        <v>678</v>
      </c>
      <c r="H30" s="10" t="s">
        <v>309</v>
      </c>
      <c r="I30" s="10" t="s">
        <v>690</v>
      </c>
    </row>
    <row r="31" spans="3:9" ht="15" customHeight="1">
      <c r="C31" s="191" t="s">
        <v>58</v>
      </c>
      <c r="D31" s="10" t="s">
        <v>572</v>
      </c>
      <c r="E31" s="10" t="s">
        <v>539</v>
      </c>
      <c r="F31" s="10" t="s">
        <v>283</v>
      </c>
      <c r="G31" s="10" t="s">
        <v>399</v>
      </c>
      <c r="H31" s="10" t="s">
        <v>345</v>
      </c>
      <c r="I31" s="10" t="s">
        <v>344</v>
      </c>
    </row>
    <row r="32" spans="3:9" ht="15" customHeight="1">
      <c r="C32" s="191" t="s">
        <v>59</v>
      </c>
      <c r="D32" s="10" t="s">
        <v>295</v>
      </c>
      <c r="E32" s="10" t="s">
        <v>401</v>
      </c>
      <c r="F32" s="10" t="s">
        <v>355</v>
      </c>
      <c r="G32" s="10" t="s">
        <v>166</v>
      </c>
      <c r="H32" s="10" t="s">
        <v>686</v>
      </c>
      <c r="I32" s="10" t="s">
        <v>344</v>
      </c>
    </row>
    <row r="33" spans="3:9" ht="15" customHeight="1">
      <c r="C33" s="191" t="s">
        <v>60</v>
      </c>
      <c r="D33" s="10" t="s">
        <v>573</v>
      </c>
      <c r="E33" s="10" t="s">
        <v>614</v>
      </c>
      <c r="F33" s="10" t="s">
        <v>642</v>
      </c>
      <c r="G33" s="10" t="s">
        <v>679</v>
      </c>
      <c r="H33" s="10" t="s">
        <v>434</v>
      </c>
      <c r="I33" s="10" t="s">
        <v>515</v>
      </c>
    </row>
    <row r="34" spans="3:9" ht="15" customHeight="1">
      <c r="C34" s="191" t="s">
        <v>61</v>
      </c>
      <c r="D34" s="10" t="s">
        <v>574</v>
      </c>
      <c r="E34" s="10" t="s">
        <v>330</v>
      </c>
      <c r="F34" s="10" t="s">
        <v>643</v>
      </c>
      <c r="G34" s="10" t="s">
        <v>260</v>
      </c>
      <c r="H34" s="10" t="s">
        <v>364</v>
      </c>
      <c r="I34" s="10" t="s">
        <v>253</v>
      </c>
    </row>
    <row r="35" spans="3:9" ht="15" customHeight="1">
      <c r="C35" s="191" t="s">
        <v>62</v>
      </c>
      <c r="D35" s="10" t="s">
        <v>575</v>
      </c>
      <c r="E35" s="10" t="s">
        <v>380</v>
      </c>
      <c r="F35" s="10" t="s">
        <v>644</v>
      </c>
      <c r="G35" s="10" t="s">
        <v>464</v>
      </c>
      <c r="H35" s="10" t="s">
        <v>463</v>
      </c>
      <c r="I35" s="10" t="s">
        <v>691</v>
      </c>
    </row>
    <row r="36" spans="3:9" ht="15" customHeight="1">
      <c r="C36" s="191" t="s">
        <v>63</v>
      </c>
      <c r="D36" s="10" t="s">
        <v>576</v>
      </c>
      <c r="E36" s="10" t="s">
        <v>615</v>
      </c>
      <c r="F36" s="10" t="s">
        <v>645</v>
      </c>
      <c r="G36" s="10" t="s">
        <v>362</v>
      </c>
      <c r="H36" s="10" t="s">
        <v>335</v>
      </c>
      <c r="I36" s="10" t="s">
        <v>440</v>
      </c>
    </row>
    <row r="37" spans="3:9" ht="15" customHeight="1">
      <c r="C37" s="191" t="s">
        <v>64</v>
      </c>
      <c r="D37" s="10" t="s">
        <v>577</v>
      </c>
      <c r="E37" s="10" t="s">
        <v>616</v>
      </c>
      <c r="F37" s="10" t="s">
        <v>646</v>
      </c>
      <c r="G37" s="10" t="s">
        <v>431</v>
      </c>
      <c r="H37" s="10" t="s">
        <v>270</v>
      </c>
      <c r="I37" s="10" t="s">
        <v>425</v>
      </c>
    </row>
    <row r="38" spans="3:9" ht="15" customHeight="1">
      <c r="C38" s="191" t="s">
        <v>65</v>
      </c>
      <c r="D38" s="10" t="s">
        <v>578</v>
      </c>
      <c r="E38" s="10" t="s">
        <v>617</v>
      </c>
      <c r="F38" s="10" t="s">
        <v>647</v>
      </c>
      <c r="G38" s="10" t="s">
        <v>374</v>
      </c>
      <c r="H38" s="10" t="s">
        <v>364</v>
      </c>
      <c r="I38" s="10" t="s">
        <v>417</v>
      </c>
    </row>
    <row r="39" spans="3:9" ht="15" customHeight="1">
      <c r="C39" s="191" t="s">
        <v>66</v>
      </c>
      <c r="D39" s="10" t="s">
        <v>579</v>
      </c>
      <c r="E39" s="10" t="s">
        <v>270</v>
      </c>
      <c r="F39" s="10" t="s">
        <v>648</v>
      </c>
      <c r="G39" s="10" t="s">
        <v>400</v>
      </c>
      <c r="H39" s="10" t="s">
        <v>401</v>
      </c>
      <c r="I39" s="10" t="s">
        <v>396</v>
      </c>
    </row>
    <row r="40" spans="3:9" ht="15" customHeight="1">
      <c r="C40" s="191" t="s">
        <v>67</v>
      </c>
      <c r="D40" s="10" t="s">
        <v>580</v>
      </c>
      <c r="E40" s="10" t="s">
        <v>278</v>
      </c>
      <c r="F40" s="10" t="s">
        <v>649</v>
      </c>
      <c r="G40" s="10" t="s">
        <v>336</v>
      </c>
      <c r="H40" s="10" t="s">
        <v>362</v>
      </c>
      <c r="I40" s="10" t="s">
        <v>340</v>
      </c>
    </row>
    <row r="41" spans="3:9" ht="15" customHeight="1">
      <c r="C41" s="191" t="s">
        <v>68</v>
      </c>
      <c r="D41" s="10" t="s">
        <v>581</v>
      </c>
      <c r="E41" s="10" t="s">
        <v>450</v>
      </c>
      <c r="F41" s="10" t="s">
        <v>650</v>
      </c>
      <c r="G41" s="10" t="s">
        <v>344</v>
      </c>
      <c r="H41" s="10" t="s">
        <v>342</v>
      </c>
      <c r="I41" s="10" t="s">
        <v>253</v>
      </c>
    </row>
    <row r="42" spans="3:9" ht="15" customHeight="1">
      <c r="C42" s="191" t="s">
        <v>69</v>
      </c>
      <c r="D42" s="10" t="s">
        <v>582</v>
      </c>
      <c r="E42" s="10" t="s">
        <v>618</v>
      </c>
      <c r="F42" s="10" t="s">
        <v>537</v>
      </c>
      <c r="G42" s="10" t="s">
        <v>368</v>
      </c>
      <c r="H42" s="10" t="s">
        <v>374</v>
      </c>
      <c r="I42" s="10" t="s">
        <v>238</v>
      </c>
    </row>
    <row r="43" spans="3:9" ht="15" customHeight="1">
      <c r="C43" s="191" t="s">
        <v>70</v>
      </c>
      <c r="D43" s="10" t="s">
        <v>565</v>
      </c>
      <c r="E43" s="10" t="s">
        <v>477</v>
      </c>
      <c r="F43" s="10" t="s">
        <v>350</v>
      </c>
      <c r="G43" s="10" t="s">
        <v>356</v>
      </c>
      <c r="H43" s="10" t="s">
        <v>399</v>
      </c>
      <c r="I43" s="10" t="s">
        <v>451</v>
      </c>
    </row>
    <row r="44" spans="3:9" ht="15" customHeight="1">
      <c r="C44" s="191" t="s">
        <v>71</v>
      </c>
      <c r="D44" s="10" t="s">
        <v>583</v>
      </c>
      <c r="E44" s="10" t="s">
        <v>279</v>
      </c>
      <c r="F44" s="10" t="s">
        <v>651</v>
      </c>
      <c r="G44" s="10" t="s">
        <v>272</v>
      </c>
      <c r="H44" s="10" t="s">
        <v>684</v>
      </c>
      <c r="I44" s="10" t="s">
        <v>255</v>
      </c>
    </row>
    <row r="45" spans="3:9" ht="15" customHeight="1">
      <c r="C45" s="191" t="s">
        <v>72</v>
      </c>
      <c r="D45" s="10" t="s">
        <v>584</v>
      </c>
      <c r="E45" s="10" t="s">
        <v>543</v>
      </c>
      <c r="F45" s="10" t="s">
        <v>652</v>
      </c>
      <c r="G45" s="10" t="s">
        <v>680</v>
      </c>
      <c r="H45" s="10" t="s">
        <v>373</v>
      </c>
      <c r="I45" s="10" t="s">
        <v>692</v>
      </c>
    </row>
    <row r="46" spans="3:9" ht="15" customHeight="1">
      <c r="C46" s="191" t="s">
        <v>73</v>
      </c>
      <c r="D46" s="10" t="s">
        <v>585</v>
      </c>
      <c r="E46" s="10" t="s">
        <v>260</v>
      </c>
      <c r="F46" s="10" t="s">
        <v>653</v>
      </c>
      <c r="G46" s="10" t="s">
        <v>400</v>
      </c>
      <c r="H46" s="10" t="s">
        <v>356</v>
      </c>
      <c r="I46" s="10" t="s">
        <v>356</v>
      </c>
    </row>
    <row r="47" spans="3:9" ht="15" customHeight="1">
      <c r="C47" s="191" t="s">
        <v>74</v>
      </c>
      <c r="D47" s="10" t="s">
        <v>586</v>
      </c>
      <c r="E47" s="10" t="s">
        <v>619</v>
      </c>
      <c r="F47" s="10" t="s">
        <v>654</v>
      </c>
      <c r="G47" s="10" t="s">
        <v>295</v>
      </c>
      <c r="H47" s="10" t="s">
        <v>493</v>
      </c>
      <c r="I47" s="10" t="s">
        <v>653</v>
      </c>
    </row>
    <row r="48" spans="3:9" ht="15" customHeight="1">
      <c r="C48" s="191" t="s">
        <v>75</v>
      </c>
      <c r="D48" s="10" t="s">
        <v>587</v>
      </c>
      <c r="E48" s="10" t="s">
        <v>221</v>
      </c>
      <c r="F48" s="10" t="s">
        <v>487</v>
      </c>
      <c r="G48" s="10" t="s">
        <v>398</v>
      </c>
      <c r="H48" s="10" t="s">
        <v>401</v>
      </c>
      <c r="I48" s="10" t="s">
        <v>394</v>
      </c>
    </row>
    <row r="49" spans="3:9" ht="15" customHeight="1">
      <c r="C49" s="191" t="s">
        <v>76</v>
      </c>
      <c r="D49" s="10" t="s">
        <v>588</v>
      </c>
      <c r="E49" s="10" t="s">
        <v>420</v>
      </c>
      <c r="F49" s="10" t="s">
        <v>510</v>
      </c>
      <c r="G49" s="10" t="s">
        <v>395</v>
      </c>
      <c r="H49" s="10" t="s">
        <v>681</v>
      </c>
      <c r="I49" s="10" t="s">
        <v>226</v>
      </c>
    </row>
    <row r="50" spans="3:9" ht="15" customHeight="1">
      <c r="C50" s="191" t="s">
        <v>77</v>
      </c>
      <c r="D50" s="10" t="s">
        <v>589</v>
      </c>
      <c r="E50" s="10" t="s">
        <v>572</v>
      </c>
      <c r="F50" s="10" t="s">
        <v>655</v>
      </c>
      <c r="G50" s="10" t="s">
        <v>681</v>
      </c>
      <c r="H50" s="10" t="s">
        <v>396</v>
      </c>
      <c r="I50" s="10" t="s">
        <v>395</v>
      </c>
    </row>
    <row r="51" spans="3:9" ht="15" customHeight="1">
      <c r="C51" s="191" t="s">
        <v>78</v>
      </c>
      <c r="D51" s="10" t="s">
        <v>590</v>
      </c>
      <c r="E51" s="10" t="s">
        <v>620</v>
      </c>
      <c r="F51" s="10" t="s">
        <v>656</v>
      </c>
      <c r="G51" s="10" t="s">
        <v>682</v>
      </c>
      <c r="H51" s="10" t="s">
        <v>685</v>
      </c>
      <c r="I51" s="10" t="s">
        <v>693</v>
      </c>
    </row>
    <row r="52" spans="3:9" ht="15" customHeight="1">
      <c r="C52" s="191" t="s">
        <v>79</v>
      </c>
      <c r="D52" s="10" t="s">
        <v>591</v>
      </c>
      <c r="E52" s="10" t="s">
        <v>393</v>
      </c>
      <c r="F52" s="10" t="s">
        <v>657</v>
      </c>
      <c r="G52" s="10" t="s">
        <v>316</v>
      </c>
      <c r="H52" s="10" t="s">
        <v>403</v>
      </c>
      <c r="I52" s="10" t="s">
        <v>430</v>
      </c>
    </row>
    <row r="53" spans="3:9" ht="15" customHeight="1">
      <c r="C53" s="191" t="s">
        <v>80</v>
      </c>
      <c r="D53" s="10" t="s">
        <v>592</v>
      </c>
      <c r="E53" s="10" t="s">
        <v>621</v>
      </c>
      <c r="F53" s="10" t="s">
        <v>658</v>
      </c>
      <c r="G53" s="10" t="s">
        <v>683</v>
      </c>
      <c r="H53" s="10" t="s">
        <v>355</v>
      </c>
      <c r="I53" s="10" t="s">
        <v>232</v>
      </c>
    </row>
    <row r="54" spans="3:9" ht="15" customHeight="1">
      <c r="C54" s="191" t="s">
        <v>81</v>
      </c>
      <c r="D54" s="10" t="s">
        <v>593</v>
      </c>
      <c r="E54" s="10" t="s">
        <v>622</v>
      </c>
      <c r="F54" s="10" t="s">
        <v>659</v>
      </c>
      <c r="G54" s="10" t="s">
        <v>236</v>
      </c>
      <c r="H54" s="10" t="s">
        <v>260</v>
      </c>
      <c r="I54" s="10" t="s">
        <v>694</v>
      </c>
    </row>
    <row r="55" spans="3:9" ht="15" customHeight="1">
      <c r="C55" s="191" t="s">
        <v>82</v>
      </c>
      <c r="D55" s="10" t="s">
        <v>594</v>
      </c>
      <c r="E55" s="10" t="s">
        <v>623</v>
      </c>
      <c r="F55" s="10" t="s">
        <v>660</v>
      </c>
      <c r="G55" s="10" t="s">
        <v>275</v>
      </c>
      <c r="H55" s="10" t="s">
        <v>315</v>
      </c>
      <c r="I55" s="10" t="s">
        <v>695</v>
      </c>
    </row>
    <row r="56" spans="3:9" ht="15" customHeight="1">
      <c r="C56" s="191" t="s">
        <v>83</v>
      </c>
      <c r="D56" s="10" t="s">
        <v>595</v>
      </c>
      <c r="E56" s="10" t="s">
        <v>624</v>
      </c>
      <c r="F56" s="10" t="s">
        <v>661</v>
      </c>
      <c r="G56" s="10" t="s">
        <v>374</v>
      </c>
      <c r="H56" s="10" t="s">
        <v>283</v>
      </c>
      <c r="I56" s="10" t="s">
        <v>696</v>
      </c>
    </row>
    <row r="57" spans="3:9" ht="15" customHeight="1">
      <c r="C57" s="191" t="s">
        <v>84</v>
      </c>
      <c r="D57" s="10" t="s">
        <v>596</v>
      </c>
      <c r="E57" s="10" t="s">
        <v>518</v>
      </c>
      <c r="F57" s="10" t="s">
        <v>662</v>
      </c>
      <c r="G57" s="10" t="s">
        <v>343</v>
      </c>
      <c r="H57" s="10" t="s">
        <v>396</v>
      </c>
      <c r="I57" s="10" t="s">
        <v>368</v>
      </c>
    </row>
    <row r="58" spans="3:9" ht="15" customHeight="1">
      <c r="C58" s="191" t="s">
        <v>85</v>
      </c>
      <c r="D58" s="10" t="s">
        <v>597</v>
      </c>
      <c r="E58" s="10" t="s">
        <v>625</v>
      </c>
      <c r="F58" s="10" t="s">
        <v>663</v>
      </c>
      <c r="G58" s="10" t="s">
        <v>344</v>
      </c>
      <c r="H58" s="10" t="s">
        <v>314</v>
      </c>
      <c r="I58" s="10" t="s">
        <v>468</v>
      </c>
    </row>
    <row r="59" spans="3:9" ht="15" customHeight="1">
      <c r="C59" s="191" t="s">
        <v>86</v>
      </c>
      <c r="D59" s="10" t="s">
        <v>598</v>
      </c>
      <c r="E59" s="10" t="s">
        <v>503</v>
      </c>
      <c r="F59" s="10" t="s">
        <v>664</v>
      </c>
      <c r="G59" s="10" t="s">
        <v>356</v>
      </c>
      <c r="H59" s="10" t="s">
        <v>399</v>
      </c>
      <c r="I59" s="10" t="s">
        <v>396</v>
      </c>
    </row>
    <row r="60" spans="3:9" ht="15" customHeight="1">
      <c r="C60" s="191" t="s">
        <v>87</v>
      </c>
      <c r="D60" s="10" t="s">
        <v>599</v>
      </c>
      <c r="E60" s="10" t="s">
        <v>259</v>
      </c>
      <c r="F60" s="10" t="s">
        <v>665</v>
      </c>
      <c r="G60" s="10" t="s">
        <v>345</v>
      </c>
      <c r="H60" s="10" t="s">
        <v>345</v>
      </c>
      <c r="I60" s="10" t="s">
        <v>343</v>
      </c>
    </row>
    <row r="61" spans="3:9" ht="15" customHeight="1">
      <c r="C61" s="191" t="s">
        <v>88</v>
      </c>
      <c r="D61" s="10" t="s">
        <v>600</v>
      </c>
      <c r="E61" s="10" t="s">
        <v>626</v>
      </c>
      <c r="F61" s="10" t="s">
        <v>666</v>
      </c>
      <c r="G61" s="10" t="s">
        <v>396</v>
      </c>
      <c r="H61" s="10" t="s">
        <v>394</v>
      </c>
      <c r="I61" s="10" t="s">
        <v>477</v>
      </c>
    </row>
    <row r="62" spans="3:9" ht="15" customHeight="1">
      <c r="C62" s="191" t="s">
        <v>89</v>
      </c>
      <c r="D62" s="10" t="s">
        <v>601</v>
      </c>
      <c r="E62" s="10" t="s">
        <v>268</v>
      </c>
      <c r="F62" s="10" t="s">
        <v>667</v>
      </c>
      <c r="G62" s="10" t="s">
        <v>398</v>
      </c>
      <c r="H62" s="10" t="s">
        <v>336</v>
      </c>
      <c r="I62" s="10" t="s">
        <v>697</v>
      </c>
    </row>
    <row r="63" spans="3:9" ht="15" customHeight="1">
      <c r="C63" s="191" t="s">
        <v>90</v>
      </c>
      <c r="D63" s="10" t="s">
        <v>602</v>
      </c>
      <c r="E63" s="10" t="s">
        <v>304</v>
      </c>
      <c r="F63" s="10" t="s">
        <v>668</v>
      </c>
      <c r="G63" s="10" t="s">
        <v>343</v>
      </c>
      <c r="H63" s="10" t="s">
        <v>394</v>
      </c>
      <c r="I63" s="10" t="s">
        <v>270</v>
      </c>
    </row>
    <row r="64" spans="3:9" ht="15" customHeight="1">
      <c r="C64" s="191" t="s">
        <v>91</v>
      </c>
      <c r="D64" s="10" t="s">
        <v>603</v>
      </c>
      <c r="E64" s="10" t="s">
        <v>448</v>
      </c>
      <c r="F64" s="10" t="s">
        <v>669</v>
      </c>
      <c r="G64" s="10" t="s">
        <v>403</v>
      </c>
      <c r="H64" s="10" t="s">
        <v>399</v>
      </c>
      <c r="I64" s="10" t="s">
        <v>684</v>
      </c>
    </row>
    <row r="65" spans="3:9" ht="15" customHeight="1">
      <c r="C65" s="191" t="s">
        <v>92</v>
      </c>
      <c r="D65" s="10" t="s">
        <v>604</v>
      </c>
      <c r="E65" s="10" t="s">
        <v>393</v>
      </c>
      <c r="F65" s="10" t="s">
        <v>670</v>
      </c>
      <c r="G65" s="10" t="s">
        <v>314</v>
      </c>
      <c r="H65" s="10" t="s">
        <v>485</v>
      </c>
      <c r="I65" s="10" t="s">
        <v>403</v>
      </c>
    </row>
    <row r="66" spans="3:9">
      <c r="C66" s="130" t="s">
        <v>171</v>
      </c>
      <c r="D66" s="135" t="s">
        <v>925</v>
      </c>
    </row>
    <row r="67" spans="3:9" s="8" customFormat="1" ht="12.75"/>
    <row r="68" spans="3:9" s="8" customFormat="1" ht="12.75"/>
    <row r="69" spans="3:9" s="8" customFormat="1" ht="12.75"/>
  </sheetData>
  <sheetProtection password="C6B8" sheet="1" objects="1" scenarios="1"/>
  <mergeCells count="1">
    <mergeCell ref="D7:I7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L70"/>
  <sheetViews>
    <sheetView topLeftCell="A47" zoomScaleNormal="100" workbookViewId="0">
      <selection activeCell="M57" sqref="M57"/>
    </sheetView>
  </sheetViews>
  <sheetFormatPr defaultRowHeight="12"/>
  <cols>
    <col min="1" max="1" width="9.140625" style="25"/>
    <col min="2" max="2" width="29.140625" style="25" bestFit="1" customWidth="1"/>
    <col min="3" max="11" width="11.7109375" style="25" customWidth="1"/>
    <col min="12" max="16384" width="9.140625" style="25"/>
  </cols>
  <sheetData>
    <row r="5" spans="1:12">
      <c r="A5" s="9" t="s">
        <v>720</v>
      </c>
      <c r="B5" s="9" t="s">
        <v>148</v>
      </c>
    </row>
    <row r="6" spans="1:12">
      <c r="A6" s="9"/>
      <c r="B6" s="9"/>
    </row>
    <row r="8" spans="1:12" ht="25.5" customHeight="1">
      <c r="C8" s="372" t="s">
        <v>148</v>
      </c>
      <c r="D8" s="372"/>
      <c r="E8" s="372"/>
      <c r="F8" s="372"/>
      <c r="G8" s="372"/>
      <c r="H8" s="372"/>
      <c r="I8" s="372"/>
      <c r="J8" s="372"/>
      <c r="K8" s="372"/>
    </row>
    <row r="9" spans="1:12" ht="15" customHeight="1">
      <c r="C9" s="371" t="s">
        <v>4</v>
      </c>
      <c r="D9" s="389" t="s">
        <v>36</v>
      </c>
      <c r="E9" s="390"/>
      <c r="F9" s="390"/>
      <c r="G9" s="390"/>
      <c r="H9" s="391"/>
      <c r="I9" s="371" t="s">
        <v>36</v>
      </c>
      <c r="J9" s="371" t="s">
        <v>37</v>
      </c>
      <c r="K9" s="386" t="s">
        <v>94</v>
      </c>
    </row>
    <row r="10" spans="1:12" ht="12" customHeight="1">
      <c r="C10" s="371"/>
      <c r="D10" s="392" t="s">
        <v>4</v>
      </c>
      <c r="E10" s="394" t="s">
        <v>38</v>
      </c>
      <c r="F10" s="394" t="s">
        <v>94</v>
      </c>
      <c r="G10" s="369" t="s">
        <v>39</v>
      </c>
      <c r="H10" s="398" t="s">
        <v>94</v>
      </c>
      <c r="I10" s="371"/>
      <c r="J10" s="371"/>
      <c r="K10" s="386"/>
    </row>
    <row r="11" spans="1:12">
      <c r="C11" s="371"/>
      <c r="D11" s="393"/>
      <c r="E11" s="395"/>
      <c r="F11" s="396"/>
      <c r="G11" s="397"/>
      <c r="H11" s="399"/>
      <c r="I11" s="388"/>
      <c r="J11" s="388"/>
      <c r="K11" s="387"/>
    </row>
    <row r="12" spans="1:12" ht="15" customHeight="1">
      <c r="B12" s="40" t="s">
        <v>93</v>
      </c>
      <c r="C12" s="41">
        <v>323937</v>
      </c>
      <c r="D12" s="17">
        <v>323032</v>
      </c>
      <c r="E12" s="17">
        <v>322813</v>
      </c>
      <c r="F12" s="137">
        <f>E12/D12*100</f>
        <v>99.932204858961342</v>
      </c>
      <c r="G12" s="138">
        <v>219</v>
      </c>
      <c r="H12" s="137">
        <f>G12/D12*100</f>
        <v>6.7795141038658718E-2</v>
      </c>
      <c r="I12" s="43">
        <f>D12/C12*100</f>
        <v>99.720624689368606</v>
      </c>
      <c r="J12" s="44">
        <v>905</v>
      </c>
      <c r="K12" s="45">
        <f>J12/C12*100</f>
        <v>0.27937531063138821</v>
      </c>
      <c r="L12" s="39"/>
    </row>
    <row r="13" spans="1:12" ht="15" customHeight="1">
      <c r="B13" s="42" t="s">
        <v>40</v>
      </c>
      <c r="C13" s="10">
        <v>8879</v>
      </c>
      <c r="D13" s="10">
        <v>8872</v>
      </c>
      <c r="E13" s="10">
        <v>8866</v>
      </c>
      <c r="F13" s="46">
        <f>E13/$E$12*100</f>
        <v>2.7464817092248452</v>
      </c>
      <c r="G13" s="19">
        <v>6</v>
      </c>
      <c r="H13" s="46">
        <f>G13/$G$12*100</f>
        <v>2.7397260273972601</v>
      </c>
      <c r="I13" s="48"/>
      <c r="J13" s="49">
        <v>7</v>
      </c>
      <c r="K13" s="50">
        <f>J13/$J$12*100</f>
        <v>0.77348066298342544</v>
      </c>
      <c r="L13" s="39"/>
    </row>
    <row r="14" spans="1:12" ht="15" customHeight="1">
      <c r="B14" s="42" t="s">
        <v>41</v>
      </c>
      <c r="C14" s="10">
        <v>8920</v>
      </c>
      <c r="D14" s="10">
        <v>8900</v>
      </c>
      <c r="E14" s="10">
        <v>8886</v>
      </c>
      <c r="F14" s="46">
        <f t="shared" ref="F14:F65" si="0">E14/$E$12*100</f>
        <v>2.7526772465792888</v>
      </c>
      <c r="G14" s="19">
        <v>14</v>
      </c>
      <c r="H14" s="46">
        <f t="shared" ref="H14:H65" si="1">G14/$G$12*100</f>
        <v>6.3926940639269407</v>
      </c>
      <c r="I14" s="48"/>
      <c r="J14" s="49">
        <v>20</v>
      </c>
      <c r="K14" s="50">
        <f t="shared" ref="K14:K65" si="2">J14/$J$12*100</f>
        <v>2.2099447513812152</v>
      </c>
      <c r="L14" s="39"/>
    </row>
    <row r="15" spans="1:12" ht="15" customHeight="1">
      <c r="B15" s="42" t="s">
        <v>42</v>
      </c>
      <c r="C15" s="10">
        <v>6117</v>
      </c>
      <c r="D15" s="10">
        <v>6106</v>
      </c>
      <c r="E15" s="10">
        <v>6104</v>
      </c>
      <c r="F15" s="46">
        <f t="shared" si="0"/>
        <v>1.8908780005761849</v>
      </c>
      <c r="G15" s="19">
        <v>2</v>
      </c>
      <c r="H15" s="46">
        <f t="shared" si="1"/>
        <v>0.91324200913242004</v>
      </c>
      <c r="I15" s="48"/>
      <c r="J15" s="49">
        <v>11</v>
      </c>
      <c r="K15" s="50">
        <f t="shared" si="2"/>
        <v>1.2154696132596685</v>
      </c>
      <c r="L15" s="39"/>
    </row>
    <row r="16" spans="1:12" ht="15" customHeight="1">
      <c r="B16" s="42" t="s">
        <v>43</v>
      </c>
      <c r="C16" s="10">
        <v>5395</v>
      </c>
      <c r="D16" s="10">
        <v>5381</v>
      </c>
      <c r="E16" s="10">
        <v>5381</v>
      </c>
      <c r="F16" s="46">
        <f t="shared" si="0"/>
        <v>1.6669093252130489</v>
      </c>
      <c r="G16" s="19">
        <v>0</v>
      </c>
      <c r="H16" s="46">
        <f t="shared" si="1"/>
        <v>0</v>
      </c>
      <c r="I16" s="48"/>
      <c r="J16" s="49">
        <v>14</v>
      </c>
      <c r="K16" s="50">
        <f t="shared" si="2"/>
        <v>1.5469613259668509</v>
      </c>
      <c r="L16" s="39"/>
    </row>
    <row r="17" spans="2:12" ht="15" customHeight="1">
      <c r="B17" s="42" t="s">
        <v>44</v>
      </c>
      <c r="C17" s="10">
        <v>6240</v>
      </c>
      <c r="D17" s="10">
        <v>6235</v>
      </c>
      <c r="E17" s="10">
        <v>6227</v>
      </c>
      <c r="F17" s="46">
        <f t="shared" si="0"/>
        <v>1.9289805553060129</v>
      </c>
      <c r="G17" s="19">
        <v>8</v>
      </c>
      <c r="H17" s="46">
        <f t="shared" si="1"/>
        <v>3.6529680365296802</v>
      </c>
      <c r="I17" s="48"/>
      <c r="J17" s="49">
        <v>5</v>
      </c>
      <c r="K17" s="50">
        <f t="shared" si="2"/>
        <v>0.55248618784530379</v>
      </c>
      <c r="L17" s="39"/>
    </row>
    <row r="18" spans="2:12" ht="15" customHeight="1">
      <c r="B18" s="42" t="s">
        <v>45</v>
      </c>
      <c r="C18" s="10">
        <v>6065</v>
      </c>
      <c r="D18" s="10">
        <v>6031</v>
      </c>
      <c r="E18" s="10">
        <v>6026</v>
      </c>
      <c r="F18" s="46">
        <f t="shared" si="0"/>
        <v>1.866715404893855</v>
      </c>
      <c r="G18" s="19">
        <v>5</v>
      </c>
      <c r="H18" s="46">
        <f t="shared" si="1"/>
        <v>2.2831050228310499</v>
      </c>
      <c r="I18" s="48"/>
      <c r="J18" s="49">
        <v>34</v>
      </c>
      <c r="K18" s="50">
        <f t="shared" si="2"/>
        <v>3.7569060773480665</v>
      </c>
      <c r="L18" s="39"/>
    </row>
    <row r="19" spans="2:12" ht="15" customHeight="1">
      <c r="B19" s="42" t="s">
        <v>46</v>
      </c>
      <c r="C19" s="10">
        <v>7640</v>
      </c>
      <c r="D19" s="10">
        <v>7636</v>
      </c>
      <c r="E19" s="10">
        <v>7630</v>
      </c>
      <c r="F19" s="46">
        <f t="shared" si="0"/>
        <v>2.363597500720231</v>
      </c>
      <c r="G19" s="19">
        <v>6</v>
      </c>
      <c r="H19" s="46">
        <f t="shared" si="1"/>
        <v>2.7397260273972601</v>
      </c>
      <c r="I19" s="48"/>
      <c r="J19" s="49">
        <v>4</v>
      </c>
      <c r="K19" s="50">
        <f t="shared" si="2"/>
        <v>0.44198895027624313</v>
      </c>
      <c r="L19" s="39"/>
    </row>
    <row r="20" spans="2:12" ht="15" customHeight="1">
      <c r="B20" s="42" t="s">
        <v>47</v>
      </c>
      <c r="C20" s="10">
        <v>21216</v>
      </c>
      <c r="D20" s="10">
        <v>21199</v>
      </c>
      <c r="E20" s="10">
        <v>21192</v>
      </c>
      <c r="F20" s="46">
        <f t="shared" si="0"/>
        <v>6.5647913807684324</v>
      </c>
      <c r="G20" s="19">
        <v>7</v>
      </c>
      <c r="H20" s="46">
        <f t="shared" si="1"/>
        <v>3.1963470319634704</v>
      </c>
      <c r="I20" s="48"/>
      <c r="J20" s="49">
        <v>17</v>
      </c>
      <c r="K20" s="50">
        <f t="shared" si="2"/>
        <v>1.8784530386740332</v>
      </c>
      <c r="L20" s="39"/>
    </row>
    <row r="21" spans="2:12" ht="15" customHeight="1">
      <c r="B21" s="42" t="s">
        <v>48</v>
      </c>
      <c r="C21" s="10">
        <v>6215</v>
      </c>
      <c r="D21" s="10">
        <v>6194</v>
      </c>
      <c r="E21" s="10">
        <v>6194</v>
      </c>
      <c r="F21" s="46">
        <f t="shared" si="0"/>
        <v>1.9187579186711812</v>
      </c>
      <c r="G21" s="19">
        <v>0</v>
      </c>
      <c r="H21" s="46">
        <f t="shared" si="1"/>
        <v>0</v>
      </c>
      <c r="I21" s="48"/>
      <c r="J21" s="49">
        <v>21</v>
      </c>
      <c r="K21" s="50">
        <f t="shared" si="2"/>
        <v>2.3204419889502765</v>
      </c>
      <c r="L21" s="39"/>
    </row>
    <row r="22" spans="2:12" ht="15" customHeight="1">
      <c r="B22" s="42" t="s">
        <v>49</v>
      </c>
      <c r="C22" s="10">
        <v>9255</v>
      </c>
      <c r="D22" s="10">
        <v>9235</v>
      </c>
      <c r="E22" s="10">
        <v>9224</v>
      </c>
      <c r="F22" s="46">
        <f t="shared" si="0"/>
        <v>2.8573818278693857</v>
      </c>
      <c r="G22" s="19">
        <v>11</v>
      </c>
      <c r="H22" s="46">
        <f t="shared" si="1"/>
        <v>5.0228310502283104</v>
      </c>
      <c r="I22" s="48"/>
      <c r="J22" s="49">
        <v>20</v>
      </c>
      <c r="K22" s="50">
        <f t="shared" si="2"/>
        <v>2.2099447513812152</v>
      </c>
      <c r="L22" s="39"/>
    </row>
    <row r="23" spans="2:12" ht="15" customHeight="1">
      <c r="B23" s="42" t="s">
        <v>50</v>
      </c>
      <c r="C23" s="10">
        <v>11166</v>
      </c>
      <c r="D23" s="10">
        <v>11148</v>
      </c>
      <c r="E23" s="10">
        <v>11145</v>
      </c>
      <c r="F23" s="46">
        <f t="shared" si="0"/>
        <v>3.4524631907636931</v>
      </c>
      <c r="G23" s="19">
        <v>3</v>
      </c>
      <c r="H23" s="46">
        <f t="shared" si="1"/>
        <v>1.3698630136986301</v>
      </c>
      <c r="I23" s="48"/>
      <c r="J23" s="49">
        <v>18</v>
      </c>
      <c r="K23" s="50">
        <f t="shared" si="2"/>
        <v>1.9889502762430937</v>
      </c>
      <c r="L23" s="39"/>
    </row>
    <row r="24" spans="2:12" ht="15" customHeight="1">
      <c r="B24" s="42" t="s">
        <v>51</v>
      </c>
      <c r="C24" s="10">
        <v>349</v>
      </c>
      <c r="D24" s="10">
        <v>348</v>
      </c>
      <c r="E24" s="10">
        <v>347</v>
      </c>
      <c r="F24" s="46">
        <f t="shared" si="0"/>
        <v>0.10749257309959637</v>
      </c>
      <c r="G24" s="19">
        <v>1</v>
      </c>
      <c r="H24" s="46">
        <f t="shared" si="1"/>
        <v>0.45662100456621002</v>
      </c>
      <c r="I24" s="48"/>
      <c r="J24" s="49">
        <v>1</v>
      </c>
      <c r="K24" s="50">
        <f t="shared" si="2"/>
        <v>0.11049723756906078</v>
      </c>
      <c r="L24" s="39"/>
    </row>
    <row r="25" spans="2:12" ht="15" customHeight="1">
      <c r="B25" s="42" t="s">
        <v>52</v>
      </c>
      <c r="C25" s="10">
        <v>4448</v>
      </c>
      <c r="D25" s="10">
        <v>4446</v>
      </c>
      <c r="E25" s="10">
        <v>4427</v>
      </c>
      <c r="F25" s="46">
        <f t="shared" si="0"/>
        <v>1.3713821934060895</v>
      </c>
      <c r="G25" s="19">
        <v>19</v>
      </c>
      <c r="H25" s="46">
        <f t="shared" si="1"/>
        <v>8.6757990867579906</v>
      </c>
      <c r="I25" s="48"/>
      <c r="J25" s="49">
        <v>2</v>
      </c>
      <c r="K25" s="50">
        <f t="shared" si="2"/>
        <v>0.22099447513812157</v>
      </c>
      <c r="L25" s="39"/>
    </row>
    <row r="26" spans="2:12" ht="15" customHeight="1">
      <c r="B26" s="42" t="s">
        <v>53</v>
      </c>
      <c r="C26" s="10">
        <v>2891</v>
      </c>
      <c r="D26" s="10">
        <v>2849</v>
      </c>
      <c r="E26" s="10">
        <v>2848</v>
      </c>
      <c r="F26" s="46">
        <f t="shared" si="0"/>
        <v>0.8822445192727677</v>
      </c>
      <c r="G26" s="19">
        <v>1</v>
      </c>
      <c r="H26" s="46">
        <f t="shared" si="1"/>
        <v>0.45662100456621002</v>
      </c>
      <c r="I26" s="48"/>
      <c r="J26" s="49">
        <v>42</v>
      </c>
      <c r="K26" s="50">
        <f t="shared" si="2"/>
        <v>4.6408839779005531</v>
      </c>
      <c r="L26" s="39"/>
    </row>
    <row r="27" spans="2:12" ht="15" customHeight="1">
      <c r="B27" s="42" t="s">
        <v>54</v>
      </c>
      <c r="C27" s="10">
        <v>2283</v>
      </c>
      <c r="D27" s="10">
        <v>2261</v>
      </c>
      <c r="E27" s="10">
        <v>2258</v>
      </c>
      <c r="F27" s="46">
        <f t="shared" si="0"/>
        <v>0.69947616731668183</v>
      </c>
      <c r="G27" s="19">
        <v>3</v>
      </c>
      <c r="H27" s="46">
        <f t="shared" si="1"/>
        <v>1.3698630136986301</v>
      </c>
      <c r="I27" s="48"/>
      <c r="J27" s="49">
        <v>22</v>
      </c>
      <c r="K27" s="50">
        <f t="shared" si="2"/>
        <v>2.430939226519337</v>
      </c>
      <c r="L27" s="39"/>
    </row>
    <row r="28" spans="2:12" ht="15" customHeight="1">
      <c r="B28" s="42" t="s">
        <v>55</v>
      </c>
      <c r="C28" s="10">
        <v>4125</v>
      </c>
      <c r="D28" s="10">
        <v>4118</v>
      </c>
      <c r="E28" s="10">
        <v>4117</v>
      </c>
      <c r="F28" s="46">
        <f t="shared" si="0"/>
        <v>1.2753513644122139</v>
      </c>
      <c r="G28" s="19">
        <v>1</v>
      </c>
      <c r="H28" s="46">
        <f t="shared" si="1"/>
        <v>0.45662100456621002</v>
      </c>
      <c r="I28" s="48"/>
      <c r="J28" s="49">
        <v>7</v>
      </c>
      <c r="K28" s="50">
        <f t="shared" si="2"/>
        <v>0.77348066298342544</v>
      </c>
      <c r="L28" s="39"/>
    </row>
    <row r="29" spans="2:12" ht="15" customHeight="1">
      <c r="B29" s="42" t="s">
        <v>56</v>
      </c>
      <c r="C29" s="10">
        <v>5293</v>
      </c>
      <c r="D29" s="10">
        <v>5280</v>
      </c>
      <c r="E29" s="10">
        <v>5277</v>
      </c>
      <c r="F29" s="46">
        <f t="shared" si="0"/>
        <v>1.6346925309699425</v>
      </c>
      <c r="G29" s="19">
        <v>3</v>
      </c>
      <c r="H29" s="46">
        <f t="shared" si="1"/>
        <v>1.3698630136986301</v>
      </c>
      <c r="I29" s="48"/>
      <c r="J29" s="49">
        <v>13</v>
      </c>
      <c r="K29" s="50">
        <f t="shared" si="2"/>
        <v>1.4364640883977902</v>
      </c>
      <c r="L29" s="39"/>
    </row>
    <row r="30" spans="2:12" ht="15" customHeight="1">
      <c r="B30" s="42" t="s">
        <v>57</v>
      </c>
      <c r="C30" s="10">
        <v>21471</v>
      </c>
      <c r="D30" s="10">
        <v>21450</v>
      </c>
      <c r="E30" s="10">
        <v>21445</v>
      </c>
      <c r="F30" s="46">
        <f t="shared" si="0"/>
        <v>6.6431649283021432</v>
      </c>
      <c r="G30" s="19">
        <v>5</v>
      </c>
      <c r="H30" s="46">
        <f t="shared" si="1"/>
        <v>2.2831050228310499</v>
      </c>
      <c r="I30" s="48"/>
      <c r="J30" s="49">
        <v>21</v>
      </c>
      <c r="K30" s="50">
        <f t="shared" si="2"/>
        <v>2.3204419889502765</v>
      </c>
      <c r="L30" s="39"/>
    </row>
    <row r="31" spans="2:12" ht="15" customHeight="1">
      <c r="B31" s="42" t="s">
        <v>58</v>
      </c>
      <c r="C31" s="10">
        <v>375</v>
      </c>
      <c r="D31" s="10">
        <v>370</v>
      </c>
      <c r="E31" s="10">
        <v>370</v>
      </c>
      <c r="F31" s="46">
        <f t="shared" si="0"/>
        <v>0.11461744105720649</v>
      </c>
      <c r="G31" s="19">
        <v>0</v>
      </c>
      <c r="H31" s="46">
        <f t="shared" si="1"/>
        <v>0</v>
      </c>
      <c r="I31" s="48"/>
      <c r="J31" s="49">
        <v>5</v>
      </c>
      <c r="K31" s="50">
        <f t="shared" si="2"/>
        <v>0.55248618784530379</v>
      </c>
      <c r="L31" s="39"/>
    </row>
    <row r="32" spans="2:12" ht="15" customHeight="1">
      <c r="B32" s="42" t="s">
        <v>59</v>
      </c>
      <c r="C32" s="10">
        <v>326</v>
      </c>
      <c r="D32" s="10">
        <v>321</v>
      </c>
      <c r="E32" s="10">
        <v>321</v>
      </c>
      <c r="F32" s="46">
        <f t="shared" si="0"/>
        <v>9.9438374538819679E-2</v>
      </c>
      <c r="G32" s="19">
        <v>0</v>
      </c>
      <c r="H32" s="46">
        <f t="shared" si="1"/>
        <v>0</v>
      </c>
      <c r="I32" s="48"/>
      <c r="J32" s="49">
        <v>5</v>
      </c>
      <c r="K32" s="50">
        <f t="shared" si="2"/>
        <v>0.55248618784530379</v>
      </c>
      <c r="L32" s="39"/>
    </row>
    <row r="33" spans="2:12" ht="15" customHeight="1">
      <c r="B33" s="42" t="s">
        <v>60</v>
      </c>
      <c r="C33" s="10">
        <v>16681</v>
      </c>
      <c r="D33" s="10">
        <v>16669</v>
      </c>
      <c r="E33" s="10">
        <v>16645</v>
      </c>
      <c r="F33" s="46">
        <f t="shared" si="0"/>
        <v>5.1562359632356811</v>
      </c>
      <c r="G33" s="19">
        <v>24</v>
      </c>
      <c r="H33" s="46">
        <f t="shared" si="1"/>
        <v>10.95890410958904</v>
      </c>
      <c r="I33" s="48"/>
      <c r="J33" s="49">
        <v>12</v>
      </c>
      <c r="K33" s="50">
        <f t="shared" si="2"/>
        <v>1.3259668508287292</v>
      </c>
      <c r="L33" s="39"/>
    </row>
    <row r="34" spans="2:12" ht="15" customHeight="1">
      <c r="B34" s="42" t="s">
        <v>61</v>
      </c>
      <c r="C34" s="10">
        <v>3252</v>
      </c>
      <c r="D34" s="10">
        <v>3248</v>
      </c>
      <c r="E34" s="10">
        <v>3241</v>
      </c>
      <c r="F34" s="46">
        <f t="shared" si="0"/>
        <v>1.0039868282875846</v>
      </c>
      <c r="G34" s="19">
        <v>7</v>
      </c>
      <c r="H34" s="46">
        <f t="shared" si="1"/>
        <v>3.1963470319634704</v>
      </c>
      <c r="I34" s="48"/>
      <c r="J34" s="49">
        <v>4</v>
      </c>
      <c r="K34" s="50">
        <f t="shared" si="2"/>
        <v>0.44198895027624313</v>
      </c>
      <c r="L34" s="39"/>
    </row>
    <row r="35" spans="2:12" ht="15" customHeight="1">
      <c r="B35" s="42" t="s">
        <v>62</v>
      </c>
      <c r="C35" s="10">
        <v>10435</v>
      </c>
      <c r="D35" s="10">
        <v>10380</v>
      </c>
      <c r="E35" s="10">
        <v>10379</v>
      </c>
      <c r="F35" s="46">
        <f t="shared" si="0"/>
        <v>3.2151741100885034</v>
      </c>
      <c r="G35" s="19">
        <v>1</v>
      </c>
      <c r="H35" s="46">
        <f t="shared" si="1"/>
        <v>0.45662100456621002</v>
      </c>
      <c r="I35" s="48"/>
      <c r="J35" s="49">
        <v>55</v>
      </c>
      <c r="K35" s="50">
        <f t="shared" si="2"/>
        <v>6.0773480662983426</v>
      </c>
      <c r="L35" s="39"/>
    </row>
    <row r="36" spans="2:12" ht="15" customHeight="1">
      <c r="B36" s="42" t="s">
        <v>63</v>
      </c>
      <c r="C36" s="10">
        <v>3518</v>
      </c>
      <c r="D36" s="10">
        <v>3505</v>
      </c>
      <c r="E36" s="10">
        <v>3503</v>
      </c>
      <c r="F36" s="46">
        <f t="shared" si="0"/>
        <v>1.0851483676307956</v>
      </c>
      <c r="G36" s="19">
        <v>2</v>
      </c>
      <c r="H36" s="46">
        <f t="shared" si="1"/>
        <v>0.91324200913242004</v>
      </c>
      <c r="I36" s="48"/>
      <c r="J36" s="49">
        <v>13</v>
      </c>
      <c r="K36" s="50">
        <f t="shared" si="2"/>
        <v>1.4364640883977902</v>
      </c>
      <c r="L36" s="39"/>
    </row>
    <row r="37" spans="2:12" ht="15" customHeight="1">
      <c r="B37" s="42" t="s">
        <v>64</v>
      </c>
      <c r="C37" s="10">
        <v>8316</v>
      </c>
      <c r="D37" s="10">
        <v>8308</v>
      </c>
      <c r="E37" s="10">
        <v>8305</v>
      </c>
      <c r="F37" s="46">
        <f t="shared" si="0"/>
        <v>2.5726968864327024</v>
      </c>
      <c r="G37" s="19">
        <v>3</v>
      </c>
      <c r="H37" s="46">
        <f t="shared" si="1"/>
        <v>1.3698630136986301</v>
      </c>
      <c r="I37" s="48"/>
      <c r="J37" s="49">
        <v>8</v>
      </c>
      <c r="K37" s="50">
        <f t="shared" si="2"/>
        <v>0.88397790055248626</v>
      </c>
      <c r="L37" s="39"/>
    </row>
    <row r="38" spans="2:12" ht="15" customHeight="1">
      <c r="B38" s="42" t="s">
        <v>65</v>
      </c>
      <c r="C38" s="10">
        <v>4949</v>
      </c>
      <c r="D38" s="10">
        <v>4937</v>
      </c>
      <c r="E38" s="10">
        <v>4924</v>
      </c>
      <c r="F38" s="46">
        <f t="shared" si="0"/>
        <v>1.525341296664013</v>
      </c>
      <c r="G38" s="19">
        <v>13</v>
      </c>
      <c r="H38" s="46">
        <f t="shared" si="1"/>
        <v>5.93607305936073</v>
      </c>
      <c r="I38" s="48"/>
      <c r="J38" s="49">
        <v>12</v>
      </c>
      <c r="K38" s="50">
        <f t="shared" si="2"/>
        <v>1.3259668508287292</v>
      </c>
      <c r="L38" s="39"/>
    </row>
    <row r="39" spans="2:12" ht="15" customHeight="1">
      <c r="B39" s="42" t="s">
        <v>66</v>
      </c>
      <c r="C39" s="10">
        <v>686</v>
      </c>
      <c r="D39" s="10">
        <v>676</v>
      </c>
      <c r="E39" s="10">
        <v>674</v>
      </c>
      <c r="F39" s="46">
        <f t="shared" si="0"/>
        <v>0.20878960884474912</v>
      </c>
      <c r="G39" s="19">
        <v>2</v>
      </c>
      <c r="H39" s="46">
        <f t="shared" si="1"/>
        <v>0.91324200913242004</v>
      </c>
      <c r="I39" s="48"/>
      <c r="J39" s="49">
        <v>10</v>
      </c>
      <c r="K39" s="50">
        <f t="shared" si="2"/>
        <v>1.1049723756906076</v>
      </c>
      <c r="L39" s="39"/>
    </row>
    <row r="40" spans="2:12" ht="15" customHeight="1">
      <c r="B40" s="42" t="s">
        <v>67</v>
      </c>
      <c r="C40" s="10">
        <v>2966</v>
      </c>
      <c r="D40" s="10">
        <v>2951</v>
      </c>
      <c r="E40" s="10">
        <v>2949</v>
      </c>
      <c r="F40" s="46">
        <f t="shared" si="0"/>
        <v>0.9135319829127081</v>
      </c>
      <c r="G40" s="19">
        <v>2</v>
      </c>
      <c r="H40" s="46">
        <f t="shared" si="1"/>
        <v>0.91324200913242004</v>
      </c>
      <c r="I40" s="48"/>
      <c r="J40" s="49">
        <v>15</v>
      </c>
      <c r="K40" s="50">
        <f t="shared" si="2"/>
        <v>1.6574585635359116</v>
      </c>
      <c r="L40" s="39"/>
    </row>
    <row r="41" spans="2:12" ht="15" customHeight="1">
      <c r="B41" s="42" t="s">
        <v>68</v>
      </c>
      <c r="C41" s="10">
        <v>3534</v>
      </c>
      <c r="D41" s="10">
        <v>3530</v>
      </c>
      <c r="E41" s="10">
        <v>3529</v>
      </c>
      <c r="F41" s="46">
        <f t="shared" si="0"/>
        <v>1.0932025661915721</v>
      </c>
      <c r="G41" s="19">
        <v>1</v>
      </c>
      <c r="H41" s="46">
        <f t="shared" si="1"/>
        <v>0.45662100456621002</v>
      </c>
      <c r="I41" s="48"/>
      <c r="J41" s="49">
        <v>4</v>
      </c>
      <c r="K41" s="50">
        <f t="shared" si="2"/>
        <v>0.44198895027624313</v>
      </c>
      <c r="L41" s="39"/>
    </row>
    <row r="42" spans="2:12" ht="15" customHeight="1">
      <c r="B42" s="42" t="s">
        <v>69</v>
      </c>
      <c r="C42" s="10">
        <v>4317</v>
      </c>
      <c r="D42" s="10">
        <v>4302</v>
      </c>
      <c r="E42" s="10">
        <v>4302</v>
      </c>
      <c r="F42" s="46">
        <f t="shared" si="0"/>
        <v>1.3326600849408172</v>
      </c>
      <c r="G42" s="19">
        <v>0</v>
      </c>
      <c r="H42" s="46">
        <f t="shared" si="1"/>
        <v>0</v>
      </c>
      <c r="I42" s="48"/>
      <c r="J42" s="49">
        <v>15</v>
      </c>
      <c r="K42" s="50">
        <f t="shared" si="2"/>
        <v>1.6574585635359116</v>
      </c>
      <c r="L42" s="39"/>
    </row>
    <row r="43" spans="2:12" ht="15" customHeight="1">
      <c r="B43" s="42" t="s">
        <v>70</v>
      </c>
      <c r="C43" s="10">
        <v>659</v>
      </c>
      <c r="D43" s="10">
        <v>627</v>
      </c>
      <c r="E43" s="10">
        <v>627</v>
      </c>
      <c r="F43" s="46">
        <f t="shared" si="0"/>
        <v>0.19423009606180666</v>
      </c>
      <c r="G43" s="19">
        <v>0</v>
      </c>
      <c r="H43" s="46">
        <f t="shared" si="1"/>
        <v>0</v>
      </c>
      <c r="I43" s="48"/>
      <c r="J43" s="49">
        <v>32</v>
      </c>
      <c r="K43" s="50">
        <f t="shared" si="2"/>
        <v>3.535911602209945</v>
      </c>
      <c r="L43" s="39"/>
    </row>
    <row r="44" spans="2:12" ht="15" customHeight="1">
      <c r="B44" s="42" t="s">
        <v>71</v>
      </c>
      <c r="C44" s="10">
        <v>5271</v>
      </c>
      <c r="D44" s="10">
        <v>5253</v>
      </c>
      <c r="E44" s="10">
        <v>5251</v>
      </c>
      <c r="F44" s="46">
        <f t="shared" si="0"/>
        <v>1.6266383324091656</v>
      </c>
      <c r="G44" s="19">
        <v>2</v>
      </c>
      <c r="H44" s="46">
        <f t="shared" si="1"/>
        <v>0.91324200913242004</v>
      </c>
      <c r="I44" s="48"/>
      <c r="J44" s="49">
        <v>18</v>
      </c>
      <c r="K44" s="50">
        <f t="shared" si="2"/>
        <v>1.9889502762430937</v>
      </c>
      <c r="L44" s="39"/>
    </row>
    <row r="45" spans="2:12" ht="15" customHeight="1">
      <c r="B45" s="42" t="s">
        <v>72</v>
      </c>
      <c r="C45" s="10">
        <v>26083</v>
      </c>
      <c r="D45" s="10">
        <v>26054</v>
      </c>
      <c r="E45" s="10">
        <v>26040</v>
      </c>
      <c r="F45" s="46">
        <f t="shared" si="0"/>
        <v>8.0665896354855597</v>
      </c>
      <c r="G45" s="19">
        <v>14</v>
      </c>
      <c r="H45" s="46">
        <f t="shared" si="1"/>
        <v>6.3926940639269407</v>
      </c>
      <c r="I45" s="48"/>
      <c r="J45" s="49">
        <v>29</v>
      </c>
      <c r="K45" s="50">
        <f t="shared" si="2"/>
        <v>3.2044198895027622</v>
      </c>
      <c r="L45" s="39"/>
    </row>
    <row r="46" spans="2:12" ht="15" customHeight="1">
      <c r="B46" s="42" t="s">
        <v>73</v>
      </c>
      <c r="C46" s="10">
        <v>559</v>
      </c>
      <c r="D46" s="10">
        <v>556</v>
      </c>
      <c r="E46" s="10">
        <v>556</v>
      </c>
      <c r="F46" s="46">
        <f t="shared" si="0"/>
        <v>0.17223593845353194</v>
      </c>
      <c r="G46" s="19">
        <v>0</v>
      </c>
      <c r="H46" s="46">
        <f t="shared" si="1"/>
        <v>0</v>
      </c>
      <c r="I46" s="48"/>
      <c r="J46" s="49">
        <v>3</v>
      </c>
      <c r="K46" s="50">
        <f t="shared" si="2"/>
        <v>0.33149171270718231</v>
      </c>
      <c r="L46" s="39"/>
    </row>
    <row r="47" spans="2:12" ht="15" customHeight="1">
      <c r="B47" s="42" t="s">
        <v>74</v>
      </c>
      <c r="C47" s="10">
        <v>9495</v>
      </c>
      <c r="D47" s="10">
        <v>9481</v>
      </c>
      <c r="E47" s="10">
        <v>9476</v>
      </c>
      <c r="F47" s="46">
        <f t="shared" si="0"/>
        <v>2.9354455985353747</v>
      </c>
      <c r="G47" s="19">
        <v>5</v>
      </c>
      <c r="H47" s="46">
        <f t="shared" si="1"/>
        <v>2.2831050228310499</v>
      </c>
      <c r="I47" s="48"/>
      <c r="J47" s="49">
        <v>14</v>
      </c>
      <c r="K47" s="50">
        <f t="shared" si="2"/>
        <v>1.5469613259668509</v>
      </c>
      <c r="L47" s="39"/>
    </row>
    <row r="48" spans="2:12" ht="15" customHeight="1">
      <c r="B48" s="42" t="s">
        <v>75</v>
      </c>
      <c r="C48" s="10">
        <v>1571</v>
      </c>
      <c r="D48" s="10">
        <v>1565</v>
      </c>
      <c r="E48" s="10">
        <v>1564</v>
      </c>
      <c r="F48" s="46">
        <f t="shared" si="0"/>
        <v>0.4844910211174891</v>
      </c>
      <c r="G48" s="19">
        <v>1</v>
      </c>
      <c r="H48" s="46">
        <f t="shared" si="1"/>
        <v>0.45662100456621002</v>
      </c>
      <c r="I48" s="48"/>
      <c r="J48" s="49">
        <v>6</v>
      </c>
      <c r="K48" s="50">
        <f t="shared" si="2"/>
        <v>0.66298342541436461</v>
      </c>
      <c r="L48" s="39"/>
    </row>
    <row r="49" spans="2:12" ht="15" customHeight="1">
      <c r="B49" s="42" t="s">
        <v>76</v>
      </c>
      <c r="C49" s="10">
        <v>2895</v>
      </c>
      <c r="D49" s="10">
        <v>2885</v>
      </c>
      <c r="E49" s="10">
        <v>2885</v>
      </c>
      <c r="F49" s="46">
        <f t="shared" si="0"/>
        <v>0.89370626337848846</v>
      </c>
      <c r="G49" s="19">
        <v>0</v>
      </c>
      <c r="H49" s="46">
        <f t="shared" si="1"/>
        <v>0</v>
      </c>
      <c r="I49" s="48"/>
      <c r="J49" s="49">
        <v>10</v>
      </c>
      <c r="K49" s="50">
        <f t="shared" si="2"/>
        <v>1.1049723756906076</v>
      </c>
      <c r="L49" s="39"/>
    </row>
    <row r="50" spans="2:12" ht="15" customHeight="1">
      <c r="B50" s="42" t="s">
        <v>77</v>
      </c>
      <c r="C50" s="10">
        <v>1096</v>
      </c>
      <c r="D50" s="10">
        <v>1092</v>
      </c>
      <c r="E50" s="10">
        <v>1092</v>
      </c>
      <c r="F50" s="46">
        <f t="shared" si="0"/>
        <v>0.33827633955262026</v>
      </c>
      <c r="G50" s="19">
        <v>0</v>
      </c>
      <c r="H50" s="46">
        <f t="shared" si="1"/>
        <v>0</v>
      </c>
      <c r="I50" s="48"/>
      <c r="J50" s="49">
        <v>4</v>
      </c>
      <c r="K50" s="50">
        <f t="shared" si="2"/>
        <v>0.44198895027624313</v>
      </c>
      <c r="L50" s="39"/>
    </row>
    <row r="51" spans="2:12" ht="15" customHeight="1">
      <c r="B51" s="42" t="s">
        <v>78</v>
      </c>
      <c r="C51" s="10">
        <v>20259</v>
      </c>
      <c r="D51" s="10">
        <v>20232</v>
      </c>
      <c r="E51" s="10">
        <v>20228</v>
      </c>
      <c r="F51" s="46">
        <f t="shared" si="0"/>
        <v>6.2661664802842507</v>
      </c>
      <c r="G51" s="19">
        <v>4</v>
      </c>
      <c r="H51" s="46">
        <f t="shared" si="1"/>
        <v>1.8264840182648401</v>
      </c>
      <c r="I51" s="48"/>
      <c r="J51" s="49">
        <v>27</v>
      </c>
      <c r="K51" s="50">
        <f t="shared" si="2"/>
        <v>2.9834254143646408</v>
      </c>
      <c r="L51" s="39"/>
    </row>
    <row r="52" spans="2:12" ht="15" customHeight="1">
      <c r="B52" s="42" t="s">
        <v>79</v>
      </c>
      <c r="C52" s="10">
        <v>4222</v>
      </c>
      <c r="D52" s="10">
        <v>4216</v>
      </c>
      <c r="E52" s="10">
        <v>4203</v>
      </c>
      <c r="F52" s="46">
        <f t="shared" si="0"/>
        <v>1.3019921750363213</v>
      </c>
      <c r="G52" s="19">
        <v>13</v>
      </c>
      <c r="H52" s="46">
        <f t="shared" si="1"/>
        <v>5.93607305936073</v>
      </c>
      <c r="I52" s="48"/>
      <c r="J52" s="49">
        <v>6</v>
      </c>
      <c r="K52" s="50">
        <f t="shared" si="2"/>
        <v>0.66298342541436461</v>
      </c>
      <c r="L52" s="39"/>
    </row>
    <row r="53" spans="2:12" ht="15" customHeight="1">
      <c r="B53" s="42" t="s">
        <v>80</v>
      </c>
      <c r="C53" s="10">
        <v>9503</v>
      </c>
      <c r="D53" s="10">
        <v>9483</v>
      </c>
      <c r="E53" s="10">
        <v>9479</v>
      </c>
      <c r="F53" s="46">
        <f t="shared" si="0"/>
        <v>2.9363749291385415</v>
      </c>
      <c r="G53" s="19">
        <v>4</v>
      </c>
      <c r="H53" s="46">
        <f t="shared" si="1"/>
        <v>1.8264840182648401</v>
      </c>
      <c r="I53" s="48"/>
      <c r="J53" s="49">
        <v>20</v>
      </c>
      <c r="K53" s="50">
        <f t="shared" si="2"/>
        <v>2.2099447513812152</v>
      </c>
      <c r="L53" s="39"/>
    </row>
    <row r="54" spans="2:12" ht="15" customHeight="1">
      <c r="B54" s="42" t="s">
        <v>81</v>
      </c>
      <c r="C54" s="10">
        <v>6825</v>
      </c>
      <c r="D54" s="10">
        <v>6782</v>
      </c>
      <c r="E54" s="10">
        <v>6780</v>
      </c>
      <c r="F54" s="46">
        <f t="shared" si="0"/>
        <v>2.1002871631563784</v>
      </c>
      <c r="G54" s="19">
        <v>2</v>
      </c>
      <c r="H54" s="46">
        <f t="shared" si="1"/>
        <v>0.91324200913242004</v>
      </c>
      <c r="I54" s="48"/>
      <c r="J54" s="49">
        <v>43</v>
      </c>
      <c r="K54" s="50">
        <f t="shared" si="2"/>
        <v>4.7513812154696131</v>
      </c>
      <c r="L54" s="39"/>
    </row>
    <row r="55" spans="2:12" ht="15" customHeight="1">
      <c r="B55" s="42" t="s">
        <v>82</v>
      </c>
      <c r="C55" s="10">
        <v>6440</v>
      </c>
      <c r="D55" s="10">
        <v>6426</v>
      </c>
      <c r="E55" s="10">
        <v>6424</v>
      </c>
      <c r="F55" s="46">
        <f t="shared" si="0"/>
        <v>1.9900065982472823</v>
      </c>
      <c r="G55" s="19">
        <v>2</v>
      </c>
      <c r="H55" s="46">
        <f t="shared" si="1"/>
        <v>0.91324200913242004</v>
      </c>
      <c r="I55" s="48"/>
      <c r="J55" s="49">
        <v>14</v>
      </c>
      <c r="K55" s="50">
        <f t="shared" si="2"/>
        <v>1.5469613259668509</v>
      </c>
      <c r="L55" s="39"/>
    </row>
    <row r="56" spans="2:12" ht="15" customHeight="1">
      <c r="B56" s="42" t="s">
        <v>83</v>
      </c>
      <c r="C56" s="10">
        <v>11958</v>
      </c>
      <c r="D56" s="10">
        <v>11883</v>
      </c>
      <c r="E56" s="10">
        <v>11878</v>
      </c>
      <c r="F56" s="46">
        <f t="shared" si="0"/>
        <v>3.6795296348040503</v>
      </c>
      <c r="G56" s="19">
        <v>5</v>
      </c>
      <c r="H56" s="46">
        <f t="shared" si="1"/>
        <v>2.2831050228310499</v>
      </c>
      <c r="I56" s="48"/>
      <c r="J56" s="49">
        <v>75</v>
      </c>
      <c r="K56" s="50">
        <f t="shared" si="2"/>
        <v>8.2872928176795568</v>
      </c>
      <c r="L56" s="39"/>
    </row>
    <row r="57" spans="2:12" ht="15" customHeight="1">
      <c r="B57" s="42" t="s">
        <v>84</v>
      </c>
      <c r="C57" s="10">
        <v>2354</v>
      </c>
      <c r="D57" s="10">
        <v>2327</v>
      </c>
      <c r="E57" s="10">
        <v>2324</v>
      </c>
      <c r="F57" s="46">
        <f t="shared" si="0"/>
        <v>0.71992144058634566</v>
      </c>
      <c r="G57" s="19">
        <v>3</v>
      </c>
      <c r="H57" s="46">
        <f t="shared" si="1"/>
        <v>1.3698630136986301</v>
      </c>
      <c r="I57" s="48"/>
      <c r="J57" s="49">
        <v>27</v>
      </c>
      <c r="K57" s="50">
        <f t="shared" si="2"/>
        <v>2.9834254143646408</v>
      </c>
      <c r="L57" s="39"/>
    </row>
    <row r="58" spans="2:12" ht="15" customHeight="1">
      <c r="B58" s="42" t="s">
        <v>85</v>
      </c>
      <c r="C58" s="10">
        <v>3348</v>
      </c>
      <c r="D58" s="10">
        <v>3321</v>
      </c>
      <c r="E58" s="10">
        <v>3321</v>
      </c>
      <c r="F58" s="46">
        <f t="shared" si="0"/>
        <v>1.0287689777053588</v>
      </c>
      <c r="G58" s="19">
        <v>0</v>
      </c>
      <c r="H58" s="46">
        <f t="shared" si="1"/>
        <v>0</v>
      </c>
      <c r="I58" s="48"/>
      <c r="J58" s="49">
        <v>27</v>
      </c>
      <c r="K58" s="50">
        <f t="shared" si="2"/>
        <v>2.9834254143646408</v>
      </c>
      <c r="L58" s="39"/>
    </row>
    <row r="59" spans="2:12" ht="15" customHeight="1">
      <c r="B59" s="42" t="s">
        <v>86</v>
      </c>
      <c r="C59" s="10">
        <v>1139</v>
      </c>
      <c r="D59" s="10">
        <v>1138</v>
      </c>
      <c r="E59" s="10">
        <v>1138</v>
      </c>
      <c r="F59" s="46">
        <f t="shared" si="0"/>
        <v>0.35252607546784048</v>
      </c>
      <c r="G59" s="19">
        <v>0</v>
      </c>
      <c r="H59" s="46">
        <f t="shared" si="1"/>
        <v>0</v>
      </c>
      <c r="I59" s="48"/>
      <c r="J59" s="49">
        <v>1</v>
      </c>
      <c r="K59" s="50">
        <f t="shared" si="2"/>
        <v>0.11049723756906078</v>
      </c>
      <c r="L59" s="39"/>
    </row>
    <row r="60" spans="2:12" ht="15" customHeight="1">
      <c r="B60" s="42" t="s">
        <v>87</v>
      </c>
      <c r="C60" s="10">
        <v>1188</v>
      </c>
      <c r="D60" s="10">
        <v>1159</v>
      </c>
      <c r="E60" s="10">
        <v>1159</v>
      </c>
      <c r="F60" s="46">
        <f t="shared" si="0"/>
        <v>0.35903138969000631</v>
      </c>
      <c r="G60" s="19">
        <v>0</v>
      </c>
      <c r="H60" s="46">
        <f t="shared" si="1"/>
        <v>0</v>
      </c>
      <c r="I60" s="48"/>
      <c r="J60" s="49">
        <v>29</v>
      </c>
      <c r="K60" s="50">
        <f t="shared" si="2"/>
        <v>3.2044198895027622</v>
      </c>
      <c r="L60" s="39"/>
    </row>
    <row r="61" spans="2:12" ht="15" customHeight="1">
      <c r="B61" s="42" t="s">
        <v>88</v>
      </c>
      <c r="C61" s="10">
        <v>2047</v>
      </c>
      <c r="D61" s="10">
        <v>2036</v>
      </c>
      <c r="E61" s="10">
        <v>2034</v>
      </c>
      <c r="F61" s="46">
        <f t="shared" si="0"/>
        <v>0.6300861489469135</v>
      </c>
      <c r="G61" s="19">
        <v>2</v>
      </c>
      <c r="H61" s="46">
        <f t="shared" si="1"/>
        <v>0.91324200913242004</v>
      </c>
      <c r="I61" s="48"/>
      <c r="J61" s="49">
        <v>11</v>
      </c>
      <c r="K61" s="50">
        <f t="shared" si="2"/>
        <v>1.2154696132596685</v>
      </c>
      <c r="L61" s="39"/>
    </row>
    <row r="62" spans="2:12" ht="15" customHeight="1">
      <c r="B62" s="42" t="s">
        <v>89</v>
      </c>
      <c r="C62" s="10">
        <v>4090</v>
      </c>
      <c r="D62" s="10">
        <v>4043</v>
      </c>
      <c r="E62" s="10">
        <v>4041</v>
      </c>
      <c r="F62" s="46">
        <f t="shared" si="0"/>
        <v>1.2518083224653282</v>
      </c>
      <c r="G62" s="19">
        <v>2</v>
      </c>
      <c r="H62" s="46">
        <f t="shared" si="1"/>
        <v>0.91324200913242004</v>
      </c>
      <c r="I62" s="48"/>
      <c r="J62" s="49">
        <v>47</v>
      </c>
      <c r="K62" s="50">
        <f t="shared" si="2"/>
        <v>5.1933701657458569</v>
      </c>
      <c r="L62" s="39"/>
    </row>
    <row r="63" spans="2:12" ht="15" customHeight="1">
      <c r="B63" s="42" t="s">
        <v>90</v>
      </c>
      <c r="C63" s="10">
        <v>2650</v>
      </c>
      <c r="D63" s="10">
        <v>2644</v>
      </c>
      <c r="E63" s="10">
        <v>2639</v>
      </c>
      <c r="F63" s="46">
        <f t="shared" si="0"/>
        <v>0.81750115391883216</v>
      </c>
      <c r="G63" s="19">
        <v>5</v>
      </c>
      <c r="H63" s="46">
        <f t="shared" si="1"/>
        <v>2.2831050228310499</v>
      </c>
      <c r="I63" s="48"/>
      <c r="J63" s="49">
        <v>6</v>
      </c>
      <c r="K63" s="50">
        <f t="shared" si="2"/>
        <v>0.66298342541436461</v>
      </c>
      <c r="L63" s="39"/>
    </row>
    <row r="64" spans="2:12" ht="15" customHeight="1">
      <c r="B64" s="42" t="s">
        <v>91</v>
      </c>
      <c r="C64" s="10">
        <v>871</v>
      </c>
      <c r="D64" s="10">
        <v>862</v>
      </c>
      <c r="E64" s="10">
        <v>862</v>
      </c>
      <c r="F64" s="46">
        <f t="shared" si="0"/>
        <v>0.26702765997651889</v>
      </c>
      <c r="G64" s="19">
        <v>0</v>
      </c>
      <c r="H64" s="46">
        <f t="shared" si="1"/>
        <v>0</v>
      </c>
      <c r="I64" s="48"/>
      <c r="J64" s="49">
        <v>9</v>
      </c>
      <c r="K64" s="50">
        <f t="shared" si="2"/>
        <v>0.99447513812154686</v>
      </c>
      <c r="L64" s="39"/>
    </row>
    <row r="65" spans="2:12" ht="15" customHeight="1">
      <c r="B65" s="42" t="s">
        <v>92</v>
      </c>
      <c r="C65" s="10">
        <v>2091</v>
      </c>
      <c r="D65" s="10">
        <v>2081</v>
      </c>
      <c r="E65" s="10">
        <v>2076</v>
      </c>
      <c r="F65" s="46">
        <f t="shared" si="0"/>
        <v>0.64309677739124504</v>
      </c>
      <c r="G65" s="19">
        <v>5</v>
      </c>
      <c r="H65" s="46">
        <f t="shared" si="1"/>
        <v>2.2831050228310499</v>
      </c>
      <c r="I65" s="48"/>
      <c r="J65" s="49">
        <v>10</v>
      </c>
      <c r="K65" s="50">
        <f t="shared" si="2"/>
        <v>1.1049723756906076</v>
      </c>
      <c r="L65" s="39"/>
    </row>
    <row r="66" spans="2:12" ht="15" customHeight="1">
      <c r="B66" s="130" t="s">
        <v>171</v>
      </c>
      <c r="C66" s="135" t="s">
        <v>925</v>
      </c>
      <c r="D66" s="53"/>
      <c r="E66" s="53"/>
      <c r="F66" s="136"/>
      <c r="G66" s="53"/>
      <c r="H66" s="53"/>
      <c r="I66" s="53"/>
      <c r="J66" s="53"/>
      <c r="K66" s="349" t="s">
        <v>940</v>
      </c>
    </row>
    <row r="67" spans="2:12">
      <c r="B67" s="53"/>
      <c r="C67" s="53"/>
      <c r="D67" s="53"/>
      <c r="E67" s="53"/>
      <c r="F67" s="53"/>
      <c r="G67" s="53"/>
      <c r="H67" s="53"/>
      <c r="I67" s="53"/>
      <c r="J67" s="53"/>
      <c r="K67" s="53"/>
    </row>
    <row r="68" spans="2:12" s="8" customFormat="1" ht="12.75"/>
    <row r="69" spans="2:12" s="8" customFormat="1" ht="12.75"/>
    <row r="70" spans="2:12" s="8" customFormat="1" ht="12.75"/>
  </sheetData>
  <sheetProtection password="C6B8" sheet="1" objects="1" scenarios="1"/>
  <mergeCells count="11">
    <mergeCell ref="K9:K11"/>
    <mergeCell ref="I9:I11"/>
    <mergeCell ref="C9:C11"/>
    <mergeCell ref="C8:K8"/>
    <mergeCell ref="D9:H9"/>
    <mergeCell ref="J9:J11"/>
    <mergeCell ref="D10:D11"/>
    <mergeCell ref="E10:E11"/>
    <mergeCell ref="F10:F11"/>
    <mergeCell ref="G10:G11"/>
    <mergeCell ref="H10:H1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31"/>
  <sheetViews>
    <sheetView topLeftCell="A11" workbookViewId="0">
      <selection activeCell="D27" sqref="D27"/>
    </sheetView>
  </sheetViews>
  <sheetFormatPr defaultRowHeight="12"/>
  <cols>
    <col min="1" max="2" width="9.140625" style="25"/>
    <col min="3" max="3" width="19.28515625" style="25" bestFit="1" customWidth="1"/>
    <col min="4" max="4" width="10.5703125" style="25" customWidth="1"/>
    <col min="5" max="5" width="11" style="25" customWidth="1"/>
    <col min="6" max="6" width="12.42578125" style="25" customWidth="1"/>
    <col min="7" max="7" width="13.85546875" style="25" customWidth="1"/>
    <col min="8" max="8" width="9.85546875" style="25" customWidth="1"/>
    <col min="9" max="16384" width="9.140625" style="25"/>
  </cols>
  <sheetData>
    <row r="5" spans="1:10" ht="13.5" customHeight="1">
      <c r="A5" s="9" t="s">
        <v>721</v>
      </c>
      <c r="B5" s="9" t="s">
        <v>178</v>
      </c>
    </row>
    <row r="8" spans="1:10" ht="12.75" customHeight="1"/>
    <row r="9" spans="1:10" s="139" customFormat="1" ht="25.5" customHeight="1">
      <c r="D9" s="366" t="s">
        <v>178</v>
      </c>
      <c r="E9" s="366"/>
      <c r="F9" s="366"/>
      <c r="G9" s="366"/>
      <c r="H9" s="366"/>
      <c r="I9" s="66"/>
      <c r="J9" s="66"/>
    </row>
    <row r="10" spans="1:10" ht="24">
      <c r="D10" s="122" t="s">
        <v>4</v>
      </c>
      <c r="E10" s="122" t="s">
        <v>6</v>
      </c>
      <c r="F10" s="122" t="s">
        <v>7</v>
      </c>
      <c r="G10" s="122" t="s">
        <v>8</v>
      </c>
      <c r="H10" s="122" t="s">
        <v>117</v>
      </c>
      <c r="I10" s="128"/>
      <c r="J10" s="128"/>
    </row>
    <row r="11" spans="1:10" ht="15" customHeight="1">
      <c r="C11" s="21" t="s">
        <v>3</v>
      </c>
      <c r="D11" s="64" t="s">
        <v>166</v>
      </c>
      <c r="E11" s="22" t="s">
        <v>166</v>
      </c>
      <c r="F11" s="22" t="s">
        <v>166</v>
      </c>
      <c r="G11" s="22" t="s">
        <v>166</v>
      </c>
      <c r="H11" s="23" t="s">
        <v>166</v>
      </c>
      <c r="I11" s="24"/>
      <c r="J11" s="24"/>
    </row>
    <row r="12" spans="1:10" ht="15" customHeight="1">
      <c r="C12" s="146" t="s">
        <v>937</v>
      </c>
      <c r="D12" s="209">
        <v>279418</v>
      </c>
      <c r="E12" s="210">
        <v>126662</v>
      </c>
      <c r="F12" s="210">
        <v>52512</v>
      </c>
      <c r="G12" s="210">
        <v>13391</v>
      </c>
      <c r="H12" s="211">
        <v>86853</v>
      </c>
      <c r="I12" s="24"/>
      <c r="J12" s="24"/>
    </row>
    <row r="13" spans="1:10" ht="15" customHeight="1">
      <c r="C13" s="146" t="s">
        <v>1</v>
      </c>
      <c r="D13" s="209">
        <v>224067</v>
      </c>
      <c r="E13" s="210">
        <v>101336</v>
      </c>
      <c r="F13" s="210">
        <v>40909</v>
      </c>
      <c r="G13" s="210">
        <v>10677</v>
      </c>
      <c r="H13" s="211">
        <v>71145</v>
      </c>
      <c r="I13" s="24"/>
      <c r="J13" s="24"/>
    </row>
    <row r="14" spans="1:10" ht="15" customHeight="1">
      <c r="C14" s="146" t="s">
        <v>2</v>
      </c>
      <c r="D14" s="212">
        <v>105869</v>
      </c>
      <c r="E14" s="12">
        <v>54186</v>
      </c>
      <c r="F14" s="12">
        <v>19492</v>
      </c>
      <c r="G14" s="12">
        <v>4315</v>
      </c>
      <c r="H14" s="86">
        <v>27876</v>
      </c>
      <c r="I14" s="142"/>
      <c r="J14" s="142"/>
    </row>
    <row r="15" spans="1:10">
      <c r="C15" s="130" t="s">
        <v>171</v>
      </c>
      <c r="D15" s="135" t="s">
        <v>925</v>
      </c>
      <c r="I15" s="53"/>
      <c r="J15" s="53"/>
    </row>
    <row r="16" spans="1:10">
      <c r="E16" s="143"/>
    </row>
    <row r="17" spans="1:8" s="53" customFormat="1"/>
    <row r="18" spans="1:8">
      <c r="A18" s="9" t="s">
        <v>723</v>
      </c>
      <c r="B18" s="9" t="s">
        <v>722</v>
      </c>
    </row>
    <row r="19" spans="1:8">
      <c r="A19" s="9"/>
      <c r="B19" s="9"/>
    </row>
    <row r="20" spans="1:8">
      <c r="A20" s="9"/>
      <c r="B20" s="9"/>
    </row>
    <row r="21" spans="1:8" s="139" customFormat="1" ht="25.5" customHeight="1">
      <c r="D21" s="366" t="s">
        <v>722</v>
      </c>
      <c r="E21" s="366"/>
      <c r="F21" s="366"/>
      <c r="G21" s="366"/>
      <c r="H21" s="145"/>
    </row>
    <row r="22" spans="1:8" ht="24">
      <c r="D22" s="122" t="s">
        <v>6</v>
      </c>
      <c r="E22" s="122" t="s">
        <v>7</v>
      </c>
      <c r="F22" s="122" t="s">
        <v>8</v>
      </c>
      <c r="G22" s="122" t="s">
        <v>117</v>
      </c>
      <c r="H22" s="144"/>
    </row>
    <row r="23" spans="1:8" ht="15" customHeight="1">
      <c r="C23" s="21" t="s">
        <v>3</v>
      </c>
      <c r="D23" s="64" t="s">
        <v>166</v>
      </c>
      <c r="E23" s="22" t="s">
        <v>166</v>
      </c>
      <c r="F23" s="22" t="s">
        <v>166</v>
      </c>
      <c r="G23" s="23" t="s">
        <v>166</v>
      </c>
      <c r="H23" s="24"/>
    </row>
    <row r="24" spans="1:8" ht="15" customHeight="1">
      <c r="C24" s="146" t="s">
        <v>0</v>
      </c>
      <c r="D24" s="63">
        <f>E12/D12</f>
        <v>0.45330651568617625</v>
      </c>
      <c r="E24" s="24">
        <f>F12/D12</f>
        <v>0.18793349032632115</v>
      </c>
      <c r="F24" s="24">
        <f>G12/D12</f>
        <v>4.7924614734913287E-2</v>
      </c>
      <c r="G24" s="15">
        <f>H12/D12</f>
        <v>0.31083537925258931</v>
      </c>
      <c r="H24" s="24"/>
    </row>
    <row r="25" spans="1:8" ht="15" customHeight="1">
      <c r="C25" s="146" t="s">
        <v>1</v>
      </c>
      <c r="D25" s="63">
        <f>E13/D13</f>
        <v>0.4522575836691704</v>
      </c>
      <c r="E25" s="24">
        <f>F13/D13</f>
        <v>0.18257485484252478</v>
      </c>
      <c r="F25" s="24">
        <f>G13/D13</f>
        <v>4.7650925839146326E-2</v>
      </c>
      <c r="G25" s="15">
        <f>H13/D13</f>
        <v>0.3175166356491585</v>
      </c>
      <c r="H25" s="24"/>
    </row>
    <row r="26" spans="1:8" ht="15" customHeight="1">
      <c r="C26" s="146" t="s">
        <v>2</v>
      </c>
      <c r="D26" s="73">
        <f>E14/D14</f>
        <v>0.51182121300852945</v>
      </c>
      <c r="E26" s="68">
        <f>F14/D14</f>
        <v>0.18411432997383559</v>
      </c>
      <c r="F26" s="68">
        <f>G14/D14</f>
        <v>4.0757917804078628E-2</v>
      </c>
      <c r="G26" s="65">
        <f>H14/D14</f>
        <v>0.2633065392135564</v>
      </c>
      <c r="H26" s="37"/>
    </row>
    <row r="27" spans="1:8">
      <c r="C27" s="130" t="s">
        <v>171</v>
      </c>
      <c r="D27" s="135" t="s">
        <v>925</v>
      </c>
    </row>
    <row r="29" spans="1:8" s="8" customFormat="1" ht="12.75"/>
    <row r="30" spans="1:8" s="8" customFormat="1" ht="12.75"/>
    <row r="31" spans="1:8" s="8" customFormat="1" ht="12.75"/>
  </sheetData>
  <sheetProtection password="C6B8" sheet="1" objects="1" scenarios="1"/>
  <mergeCells count="2">
    <mergeCell ref="D9:H9"/>
    <mergeCell ref="D21:G2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88"/>
  <sheetViews>
    <sheetView workbookViewId="0">
      <selection activeCell="R6" sqref="R6"/>
    </sheetView>
  </sheetViews>
  <sheetFormatPr defaultRowHeight="12"/>
  <cols>
    <col min="1" max="1" width="9.140625" style="25"/>
    <col min="2" max="2" width="16.7109375" style="25" customWidth="1"/>
    <col min="3" max="16384" width="9.140625" style="25"/>
  </cols>
  <sheetData>
    <row r="2" spans="2:12">
      <c r="B2" s="9" t="s">
        <v>753</v>
      </c>
    </row>
    <row r="4" spans="2:12" ht="15" customHeight="1">
      <c r="B4" s="365" t="s">
        <v>754</v>
      </c>
      <c r="C4" s="360" t="s">
        <v>755</v>
      </c>
      <c r="D4" s="360"/>
      <c r="E4" s="360"/>
      <c r="F4" s="360"/>
      <c r="G4" s="360"/>
      <c r="H4" s="360"/>
      <c r="I4" s="360"/>
      <c r="J4" s="360"/>
      <c r="K4" s="360"/>
      <c r="L4" s="360"/>
    </row>
    <row r="5" spans="2:12">
      <c r="B5" s="365"/>
      <c r="C5" s="360"/>
      <c r="D5" s="360"/>
      <c r="E5" s="360"/>
      <c r="F5" s="360"/>
      <c r="G5" s="360"/>
      <c r="H5" s="360"/>
      <c r="I5" s="360"/>
      <c r="J5" s="360"/>
      <c r="K5" s="360"/>
      <c r="L5" s="360"/>
    </row>
    <row r="6" spans="2:12" ht="57.75" customHeight="1">
      <c r="B6" s="365"/>
      <c r="C6" s="360"/>
      <c r="D6" s="360"/>
      <c r="E6" s="360"/>
      <c r="F6" s="360"/>
      <c r="G6" s="360"/>
      <c r="H6" s="360"/>
      <c r="I6" s="360"/>
      <c r="J6" s="360"/>
      <c r="K6" s="360"/>
      <c r="L6" s="360"/>
    </row>
    <row r="8" spans="2:12" ht="24" customHeight="1">
      <c r="B8" s="361" t="s">
        <v>140</v>
      </c>
      <c r="C8" s="360" t="s">
        <v>756</v>
      </c>
      <c r="D8" s="360"/>
      <c r="E8" s="360"/>
      <c r="F8" s="360"/>
      <c r="G8" s="360"/>
      <c r="H8" s="360"/>
      <c r="I8" s="360"/>
      <c r="J8" s="360"/>
      <c r="K8" s="360"/>
      <c r="L8" s="360"/>
    </row>
    <row r="9" spans="2:12" ht="36" customHeight="1">
      <c r="B9" s="361"/>
      <c r="C9" s="360"/>
      <c r="D9" s="360"/>
      <c r="E9" s="360"/>
      <c r="F9" s="360"/>
      <c r="G9" s="360"/>
      <c r="H9" s="360"/>
      <c r="I9" s="360"/>
      <c r="J9" s="360"/>
      <c r="K9" s="360"/>
      <c r="L9" s="360"/>
    </row>
    <row r="11" spans="2:12" ht="12" customHeight="1">
      <c r="B11" s="361" t="s">
        <v>757</v>
      </c>
      <c r="C11" s="360" t="s">
        <v>758</v>
      </c>
      <c r="D11" s="360"/>
      <c r="E11" s="360"/>
      <c r="F11" s="360"/>
      <c r="G11" s="360"/>
      <c r="H11" s="360"/>
      <c r="I11" s="360"/>
      <c r="J11" s="360"/>
      <c r="K11" s="360"/>
      <c r="L11" s="360"/>
    </row>
    <row r="12" spans="2:12">
      <c r="B12" s="361"/>
      <c r="C12" s="360"/>
      <c r="D12" s="360"/>
      <c r="E12" s="360"/>
      <c r="F12" s="360"/>
      <c r="G12" s="360"/>
      <c r="H12" s="360"/>
      <c r="I12" s="360"/>
      <c r="J12" s="360"/>
      <c r="K12" s="360"/>
      <c r="L12" s="360"/>
    </row>
    <row r="13" spans="2:12">
      <c r="B13" s="361"/>
      <c r="C13" s="360"/>
      <c r="D13" s="360"/>
      <c r="E13" s="360"/>
      <c r="F13" s="360"/>
      <c r="G13" s="360"/>
      <c r="H13" s="360"/>
      <c r="I13" s="360"/>
      <c r="J13" s="360"/>
      <c r="K13" s="360"/>
      <c r="L13" s="360"/>
    </row>
    <row r="14" spans="2:12">
      <c r="B14" s="361"/>
      <c r="C14" s="360"/>
      <c r="D14" s="360"/>
      <c r="E14" s="360"/>
      <c r="F14" s="360"/>
      <c r="G14" s="360"/>
      <c r="H14" s="360"/>
      <c r="I14" s="360"/>
      <c r="J14" s="360"/>
      <c r="K14" s="360"/>
      <c r="L14" s="360"/>
    </row>
    <row r="15" spans="2:12" ht="63.75" customHeight="1">
      <c r="B15" s="361"/>
      <c r="C15" s="360"/>
      <c r="D15" s="360"/>
      <c r="E15" s="360"/>
      <c r="F15" s="360"/>
      <c r="G15" s="360"/>
      <c r="H15" s="360"/>
      <c r="I15" s="360"/>
      <c r="J15" s="360"/>
      <c r="K15" s="360"/>
      <c r="L15" s="360"/>
    </row>
    <row r="17" spans="2:12" ht="12" customHeight="1"/>
    <row r="18" spans="2:12" ht="45" customHeight="1">
      <c r="B18" s="220" t="s">
        <v>759</v>
      </c>
      <c r="C18" s="360" t="s">
        <v>760</v>
      </c>
      <c r="D18" s="360"/>
      <c r="E18" s="360"/>
      <c r="F18" s="360"/>
      <c r="G18" s="360"/>
      <c r="H18" s="360"/>
      <c r="I18" s="360"/>
      <c r="J18" s="360"/>
      <c r="K18" s="360"/>
      <c r="L18" s="360"/>
    </row>
    <row r="19" spans="2:12">
      <c r="B19" s="219"/>
      <c r="C19" s="221"/>
      <c r="D19" s="221"/>
      <c r="E19" s="221"/>
      <c r="F19" s="221"/>
      <c r="G19" s="221"/>
      <c r="H19" s="221"/>
      <c r="I19" s="221"/>
      <c r="J19" s="221"/>
      <c r="K19" s="221"/>
      <c r="L19" s="221"/>
    </row>
    <row r="20" spans="2:12" ht="15" customHeight="1">
      <c r="B20" s="361" t="s">
        <v>141</v>
      </c>
      <c r="C20" s="360" t="s">
        <v>761</v>
      </c>
      <c r="D20" s="360"/>
      <c r="E20" s="360"/>
      <c r="F20" s="360"/>
      <c r="G20" s="360"/>
      <c r="H20" s="360"/>
      <c r="I20" s="360"/>
      <c r="J20" s="360"/>
      <c r="K20" s="360"/>
      <c r="L20" s="360"/>
    </row>
    <row r="21" spans="2:12" ht="33.75" customHeight="1">
      <c r="B21" s="361"/>
      <c r="C21" s="360"/>
      <c r="D21" s="360"/>
      <c r="E21" s="360"/>
      <c r="F21" s="360"/>
      <c r="G21" s="360"/>
      <c r="H21" s="360"/>
      <c r="I21" s="360"/>
      <c r="J21" s="360"/>
      <c r="K21" s="360"/>
      <c r="L21" s="360"/>
    </row>
    <row r="22" spans="2:12">
      <c r="C22" s="221"/>
      <c r="D22" s="221"/>
      <c r="E22" s="221"/>
      <c r="F22" s="221"/>
      <c r="G22" s="221"/>
      <c r="H22" s="221"/>
      <c r="I22" s="221"/>
      <c r="J22" s="221"/>
      <c r="K22" s="221"/>
      <c r="L22" s="221"/>
    </row>
    <row r="23" spans="2:12">
      <c r="B23" s="361" t="s">
        <v>762</v>
      </c>
      <c r="C23" s="362" t="s">
        <v>763</v>
      </c>
      <c r="D23" s="362"/>
      <c r="E23" s="362"/>
      <c r="F23" s="362"/>
      <c r="G23" s="362"/>
      <c r="H23" s="362"/>
      <c r="I23" s="362"/>
      <c r="J23" s="362"/>
      <c r="K23" s="362"/>
      <c r="L23" s="362"/>
    </row>
    <row r="24" spans="2:12" ht="26.25" customHeight="1">
      <c r="B24" s="361"/>
      <c r="C24" s="362"/>
      <c r="D24" s="362"/>
      <c r="E24" s="362"/>
      <c r="F24" s="362"/>
      <c r="G24" s="362"/>
      <c r="H24" s="362"/>
      <c r="I24" s="362"/>
      <c r="J24" s="362"/>
      <c r="K24" s="362"/>
      <c r="L24" s="362"/>
    </row>
    <row r="26" spans="2:12">
      <c r="B26" s="361" t="s">
        <v>764</v>
      </c>
      <c r="C26" s="362" t="s">
        <v>765</v>
      </c>
      <c r="D26" s="362"/>
      <c r="E26" s="362"/>
      <c r="F26" s="362"/>
      <c r="G26" s="362"/>
      <c r="H26" s="362"/>
      <c r="I26" s="362"/>
      <c r="J26" s="362"/>
      <c r="K26" s="362"/>
      <c r="L26" s="362"/>
    </row>
    <row r="27" spans="2:12" ht="28.5" customHeight="1">
      <c r="B27" s="361"/>
      <c r="C27" s="362"/>
      <c r="D27" s="362"/>
      <c r="E27" s="362"/>
      <c r="F27" s="362"/>
      <c r="G27" s="362"/>
      <c r="H27" s="362"/>
      <c r="I27" s="362"/>
      <c r="J27" s="362"/>
      <c r="K27" s="362"/>
      <c r="L27" s="362"/>
    </row>
    <row r="29" spans="2:12" ht="12" customHeight="1">
      <c r="B29" s="361" t="s">
        <v>766</v>
      </c>
      <c r="C29" s="360" t="s">
        <v>767</v>
      </c>
      <c r="D29" s="360"/>
      <c r="E29" s="360"/>
      <c r="F29" s="360"/>
      <c r="G29" s="360"/>
      <c r="H29" s="360"/>
      <c r="I29" s="360"/>
      <c r="J29" s="360"/>
      <c r="K29" s="360"/>
      <c r="L29" s="360"/>
    </row>
    <row r="30" spans="2:12">
      <c r="B30" s="361"/>
      <c r="C30" s="360"/>
      <c r="D30" s="360"/>
      <c r="E30" s="360"/>
      <c r="F30" s="360"/>
      <c r="G30" s="360"/>
      <c r="H30" s="360"/>
      <c r="I30" s="360"/>
      <c r="J30" s="360"/>
      <c r="K30" s="360"/>
      <c r="L30" s="360"/>
    </row>
    <row r="31" spans="2:12">
      <c r="B31" s="361"/>
      <c r="C31" s="360"/>
      <c r="D31" s="360"/>
      <c r="E31" s="360"/>
      <c r="F31" s="360"/>
      <c r="G31" s="360"/>
      <c r="H31" s="360"/>
      <c r="I31" s="360"/>
      <c r="J31" s="360"/>
      <c r="K31" s="360"/>
      <c r="L31" s="360"/>
    </row>
    <row r="33" spans="2:12">
      <c r="B33" s="361" t="s">
        <v>768</v>
      </c>
      <c r="C33" s="360" t="s">
        <v>769</v>
      </c>
      <c r="D33" s="360"/>
      <c r="E33" s="360"/>
      <c r="F33" s="360"/>
      <c r="G33" s="360"/>
      <c r="H33" s="360"/>
      <c r="I33" s="360"/>
      <c r="J33" s="360"/>
      <c r="K33" s="360"/>
      <c r="L33" s="360"/>
    </row>
    <row r="34" spans="2:12">
      <c r="B34" s="361"/>
      <c r="C34" s="360"/>
      <c r="D34" s="360"/>
      <c r="E34" s="360"/>
      <c r="F34" s="360"/>
      <c r="G34" s="360"/>
      <c r="H34" s="360"/>
      <c r="I34" s="360"/>
      <c r="J34" s="360"/>
      <c r="K34" s="360"/>
      <c r="L34" s="360"/>
    </row>
    <row r="35" spans="2:12">
      <c r="B35" s="361"/>
      <c r="C35" s="360"/>
      <c r="D35" s="360"/>
      <c r="E35" s="360"/>
      <c r="F35" s="360"/>
      <c r="G35" s="360"/>
      <c r="H35" s="360"/>
      <c r="I35" s="360"/>
      <c r="J35" s="360"/>
      <c r="K35" s="360"/>
      <c r="L35" s="360"/>
    </row>
    <row r="36" spans="2:12">
      <c r="B36" s="220"/>
      <c r="C36" s="222"/>
      <c r="D36" s="222"/>
      <c r="E36" s="222"/>
      <c r="F36" s="222"/>
      <c r="G36" s="222"/>
      <c r="H36" s="222"/>
      <c r="I36" s="222"/>
      <c r="J36" s="222"/>
      <c r="K36" s="222"/>
      <c r="L36" s="222"/>
    </row>
    <row r="37" spans="2:12" ht="48.75" customHeight="1">
      <c r="B37" s="220" t="s">
        <v>795</v>
      </c>
      <c r="C37" s="360" t="s">
        <v>796</v>
      </c>
      <c r="D37" s="360"/>
      <c r="E37" s="360"/>
      <c r="F37" s="360"/>
      <c r="G37" s="360"/>
      <c r="H37" s="360"/>
      <c r="I37" s="360"/>
      <c r="J37" s="360"/>
      <c r="K37" s="360"/>
      <c r="L37" s="360"/>
    </row>
    <row r="38" spans="2:12">
      <c r="B38" s="220"/>
      <c r="C38" s="222"/>
      <c r="D38" s="222"/>
      <c r="E38" s="222"/>
      <c r="F38" s="222"/>
      <c r="G38" s="222"/>
      <c r="H38" s="222"/>
      <c r="I38" s="222"/>
      <c r="J38" s="222"/>
      <c r="K38" s="222"/>
      <c r="L38" s="222"/>
    </row>
    <row r="39" spans="2:12" ht="35.25" customHeight="1">
      <c r="B39" s="220" t="s">
        <v>780</v>
      </c>
      <c r="C39" s="360" t="s">
        <v>781</v>
      </c>
      <c r="D39" s="360"/>
      <c r="E39" s="360"/>
      <c r="F39" s="360"/>
      <c r="G39" s="360"/>
      <c r="H39" s="360"/>
      <c r="I39" s="360"/>
      <c r="J39" s="360"/>
      <c r="K39" s="360"/>
      <c r="L39" s="360"/>
    </row>
    <row r="40" spans="2:12">
      <c r="B40" s="220"/>
      <c r="C40" s="222"/>
      <c r="D40" s="222"/>
      <c r="E40" s="222"/>
      <c r="F40" s="222"/>
      <c r="G40" s="222"/>
      <c r="H40" s="222"/>
      <c r="I40" s="222"/>
      <c r="J40" s="222"/>
      <c r="K40" s="222"/>
      <c r="L40" s="222"/>
    </row>
    <row r="41" spans="2:12" ht="35.25" customHeight="1">
      <c r="B41" s="220" t="s">
        <v>803</v>
      </c>
      <c r="C41" s="360" t="s">
        <v>783</v>
      </c>
      <c r="D41" s="360"/>
      <c r="E41" s="360"/>
      <c r="F41" s="360"/>
      <c r="G41" s="360"/>
      <c r="H41" s="360"/>
      <c r="I41" s="360"/>
      <c r="J41" s="360"/>
      <c r="K41" s="360"/>
      <c r="L41" s="360"/>
    </row>
    <row r="42" spans="2:12">
      <c r="B42" s="220"/>
      <c r="C42" s="222"/>
      <c r="D42" s="222"/>
      <c r="E42" s="222"/>
      <c r="F42" s="222"/>
      <c r="G42" s="222"/>
      <c r="H42" s="222"/>
      <c r="I42" s="222"/>
      <c r="J42" s="222"/>
      <c r="K42" s="222"/>
      <c r="L42" s="222"/>
    </row>
    <row r="43" spans="2:12" ht="52.5" customHeight="1">
      <c r="B43" s="220" t="s">
        <v>807</v>
      </c>
      <c r="C43" s="360" t="s">
        <v>782</v>
      </c>
      <c r="D43" s="360"/>
      <c r="E43" s="360"/>
      <c r="F43" s="360"/>
      <c r="G43" s="360"/>
      <c r="H43" s="360"/>
      <c r="I43" s="360"/>
      <c r="J43" s="360"/>
      <c r="K43" s="360"/>
      <c r="L43" s="360"/>
    </row>
    <row r="44" spans="2:12">
      <c r="B44" s="220"/>
      <c r="C44" s="222"/>
      <c r="D44" s="222"/>
      <c r="E44" s="222"/>
      <c r="F44" s="222"/>
      <c r="G44" s="222"/>
      <c r="H44" s="222"/>
      <c r="I44" s="222"/>
      <c r="J44" s="222"/>
      <c r="K44" s="222"/>
      <c r="L44" s="222"/>
    </row>
    <row r="45" spans="2:12" ht="63.75" customHeight="1">
      <c r="B45" s="220" t="s">
        <v>804</v>
      </c>
      <c r="C45" s="360" t="s">
        <v>784</v>
      </c>
      <c r="D45" s="360"/>
      <c r="E45" s="360"/>
      <c r="F45" s="360"/>
      <c r="G45" s="360"/>
      <c r="H45" s="360"/>
      <c r="I45" s="360"/>
      <c r="J45" s="360"/>
      <c r="K45" s="360"/>
      <c r="L45" s="360"/>
    </row>
    <row r="46" spans="2:12" ht="24.95" customHeight="1">
      <c r="B46" s="220" t="s">
        <v>805</v>
      </c>
      <c r="C46" s="360" t="s">
        <v>806</v>
      </c>
      <c r="D46" s="360"/>
      <c r="E46" s="360"/>
      <c r="F46" s="360"/>
      <c r="G46" s="360"/>
      <c r="H46" s="360"/>
      <c r="I46" s="360"/>
      <c r="J46" s="360"/>
      <c r="K46" s="360"/>
      <c r="L46" s="360"/>
    </row>
    <row r="47" spans="2:12" ht="22.5" customHeight="1">
      <c r="B47" s="220"/>
      <c r="C47" s="360"/>
      <c r="D47" s="360"/>
      <c r="E47" s="360"/>
      <c r="F47" s="360"/>
      <c r="G47" s="360"/>
      <c r="H47" s="360"/>
      <c r="I47" s="360"/>
      <c r="J47" s="360"/>
      <c r="K47" s="360"/>
      <c r="L47" s="360"/>
    </row>
    <row r="48" spans="2:12" ht="22.5" customHeight="1">
      <c r="B48" s="220" t="s">
        <v>774</v>
      </c>
      <c r="C48" s="360" t="s">
        <v>775</v>
      </c>
      <c r="D48" s="360"/>
      <c r="E48" s="360"/>
      <c r="F48" s="360"/>
      <c r="G48" s="360"/>
      <c r="H48" s="360"/>
      <c r="I48" s="360"/>
      <c r="J48" s="360"/>
      <c r="K48" s="360"/>
      <c r="L48" s="360"/>
    </row>
    <row r="49" spans="2:12" ht="15" customHeight="1">
      <c r="B49" s="220"/>
      <c r="C49" s="222"/>
      <c r="D49" s="222"/>
      <c r="E49" s="222"/>
      <c r="F49" s="222"/>
      <c r="G49" s="222"/>
      <c r="H49" s="222"/>
      <c r="I49" s="222"/>
      <c r="J49" s="222"/>
      <c r="K49" s="222"/>
      <c r="L49" s="222"/>
    </row>
    <row r="50" spans="2:12" ht="21.75" customHeight="1">
      <c r="B50" s="364" t="s">
        <v>797</v>
      </c>
      <c r="C50" s="360" t="s">
        <v>808</v>
      </c>
      <c r="D50" s="360"/>
      <c r="E50" s="360"/>
      <c r="F50" s="360"/>
      <c r="G50" s="360"/>
      <c r="H50" s="360"/>
      <c r="I50" s="360"/>
      <c r="J50" s="360"/>
      <c r="K50" s="360"/>
      <c r="L50" s="360"/>
    </row>
    <row r="51" spans="2:12" ht="21.75" customHeight="1">
      <c r="B51" s="364"/>
      <c r="C51" s="360"/>
      <c r="D51" s="360"/>
      <c r="E51" s="360"/>
      <c r="F51" s="360"/>
      <c r="G51" s="360"/>
      <c r="H51" s="360"/>
      <c r="I51" s="360"/>
      <c r="J51" s="360"/>
      <c r="K51" s="360"/>
      <c r="L51" s="360"/>
    </row>
    <row r="52" spans="2:12" ht="21.75" customHeight="1">
      <c r="B52" s="364"/>
      <c r="C52" s="360"/>
      <c r="D52" s="360"/>
      <c r="E52" s="360"/>
      <c r="F52" s="360"/>
      <c r="G52" s="360"/>
      <c r="H52" s="360"/>
      <c r="I52" s="360"/>
      <c r="J52" s="360"/>
      <c r="K52" s="360"/>
      <c r="L52" s="360"/>
    </row>
    <row r="53" spans="2:12" ht="21.75" customHeight="1">
      <c r="B53" s="364"/>
      <c r="C53" s="360"/>
      <c r="D53" s="360"/>
      <c r="E53" s="360"/>
      <c r="F53" s="360"/>
      <c r="G53" s="360"/>
      <c r="H53" s="360"/>
      <c r="I53" s="360"/>
      <c r="J53" s="360"/>
      <c r="K53" s="360"/>
      <c r="L53" s="360"/>
    </row>
    <row r="54" spans="2:12" ht="21.75" customHeight="1">
      <c r="B54" s="364"/>
      <c r="C54" s="360"/>
      <c r="D54" s="360"/>
      <c r="E54" s="360"/>
      <c r="F54" s="360"/>
      <c r="G54" s="360"/>
      <c r="H54" s="360"/>
      <c r="I54" s="360"/>
      <c r="J54" s="360"/>
      <c r="K54" s="360"/>
      <c r="L54" s="360"/>
    </row>
    <row r="55" spans="2:12" ht="15" customHeight="1">
      <c r="B55" s="220"/>
      <c r="C55" s="222"/>
      <c r="D55" s="222"/>
      <c r="E55" s="222"/>
      <c r="F55" s="222"/>
      <c r="G55" s="222"/>
      <c r="H55" s="222"/>
      <c r="I55" s="222"/>
      <c r="J55" s="222"/>
      <c r="K55" s="222"/>
      <c r="L55" s="222"/>
    </row>
    <row r="56" spans="2:12" ht="15" customHeight="1">
      <c r="B56" s="361" t="s">
        <v>776</v>
      </c>
      <c r="C56" s="360" t="s">
        <v>777</v>
      </c>
      <c r="D56" s="360"/>
      <c r="E56" s="360"/>
      <c r="F56" s="360"/>
      <c r="G56" s="360"/>
      <c r="H56" s="360"/>
      <c r="I56" s="360"/>
      <c r="J56" s="360"/>
      <c r="K56" s="360"/>
      <c r="L56" s="360"/>
    </row>
    <row r="57" spans="2:12" ht="19.5" customHeight="1">
      <c r="B57" s="361"/>
      <c r="C57" s="360"/>
      <c r="D57" s="360"/>
      <c r="E57" s="360"/>
      <c r="F57" s="360"/>
      <c r="G57" s="360"/>
      <c r="H57" s="360"/>
      <c r="I57" s="360"/>
      <c r="J57" s="360"/>
      <c r="K57" s="360"/>
      <c r="L57" s="360"/>
    </row>
    <row r="59" spans="2:12">
      <c r="B59" s="361" t="s">
        <v>785</v>
      </c>
      <c r="C59" s="360" t="s">
        <v>786</v>
      </c>
      <c r="D59" s="360"/>
      <c r="E59" s="360"/>
      <c r="F59" s="360"/>
      <c r="G59" s="360"/>
      <c r="H59" s="360"/>
      <c r="I59" s="360"/>
      <c r="J59" s="360"/>
      <c r="K59" s="360"/>
      <c r="L59" s="360"/>
    </row>
    <row r="60" spans="2:12">
      <c r="B60" s="361"/>
      <c r="C60" s="360"/>
      <c r="D60" s="360"/>
      <c r="E60" s="360"/>
      <c r="F60" s="360"/>
      <c r="G60" s="360"/>
      <c r="H60" s="360"/>
      <c r="I60" s="360"/>
      <c r="J60" s="360"/>
      <c r="K60" s="360"/>
      <c r="L60" s="360"/>
    </row>
    <row r="61" spans="2:12">
      <c r="C61" s="139"/>
      <c r="D61" s="139"/>
      <c r="E61" s="139"/>
      <c r="F61" s="139"/>
      <c r="G61" s="139"/>
      <c r="H61" s="139"/>
      <c r="I61" s="139"/>
      <c r="J61" s="139"/>
      <c r="K61" s="139"/>
      <c r="L61" s="139"/>
    </row>
    <row r="62" spans="2:12" ht="12" customHeight="1">
      <c r="B62" s="363" t="s">
        <v>787</v>
      </c>
      <c r="C62" s="360" t="s">
        <v>788</v>
      </c>
      <c r="D62" s="360"/>
      <c r="E62" s="360"/>
      <c r="F62" s="360"/>
      <c r="G62" s="360"/>
      <c r="H62" s="360"/>
      <c r="I62" s="360"/>
      <c r="J62" s="360"/>
      <c r="K62" s="360"/>
      <c r="L62" s="360"/>
    </row>
    <row r="63" spans="2:12">
      <c r="B63" s="363"/>
      <c r="C63" s="360"/>
      <c r="D63" s="360"/>
      <c r="E63" s="360"/>
      <c r="F63" s="360"/>
      <c r="G63" s="360"/>
      <c r="H63" s="360"/>
      <c r="I63" s="360"/>
      <c r="J63" s="360"/>
      <c r="K63" s="360"/>
      <c r="L63" s="360"/>
    </row>
    <row r="64" spans="2:12">
      <c r="B64" s="363"/>
      <c r="C64" s="360"/>
      <c r="D64" s="360"/>
      <c r="E64" s="360"/>
      <c r="F64" s="360"/>
      <c r="G64" s="360"/>
      <c r="H64" s="360"/>
      <c r="I64" s="360"/>
      <c r="J64" s="360"/>
      <c r="K64" s="360"/>
      <c r="L64" s="360"/>
    </row>
    <row r="66" spans="2:12">
      <c r="B66" s="363" t="s">
        <v>789</v>
      </c>
      <c r="C66" s="360" t="s">
        <v>790</v>
      </c>
      <c r="D66" s="360"/>
      <c r="E66" s="360"/>
      <c r="F66" s="360"/>
      <c r="G66" s="360"/>
      <c r="H66" s="360"/>
      <c r="I66" s="360"/>
      <c r="J66" s="360"/>
      <c r="K66" s="360"/>
      <c r="L66" s="360"/>
    </row>
    <row r="67" spans="2:12">
      <c r="B67" s="363"/>
      <c r="C67" s="360"/>
      <c r="D67" s="360"/>
      <c r="E67" s="360"/>
      <c r="F67" s="360"/>
      <c r="G67" s="360"/>
      <c r="H67" s="360"/>
      <c r="I67" s="360"/>
      <c r="J67" s="360"/>
      <c r="K67" s="360"/>
      <c r="L67" s="360"/>
    </row>
    <row r="68" spans="2:12">
      <c r="B68" s="363"/>
      <c r="C68" s="360"/>
      <c r="D68" s="360"/>
      <c r="E68" s="360"/>
      <c r="F68" s="360"/>
      <c r="G68" s="360"/>
      <c r="H68" s="360"/>
      <c r="I68" s="360"/>
      <c r="J68" s="360"/>
      <c r="K68" s="360"/>
      <c r="L68" s="360"/>
    </row>
    <row r="69" spans="2:12" ht="15" customHeight="1">
      <c r="B69" s="218"/>
      <c r="C69" s="360" t="s">
        <v>792</v>
      </c>
      <c r="D69" s="360"/>
      <c r="E69" s="360"/>
      <c r="F69" s="360"/>
      <c r="G69" s="360"/>
      <c r="H69" s="360"/>
      <c r="I69" s="360"/>
      <c r="J69" s="360"/>
      <c r="K69" s="360"/>
      <c r="L69" s="360"/>
    </row>
    <row r="70" spans="2:12" ht="39.75" customHeight="1">
      <c r="B70" s="218" t="s">
        <v>791</v>
      </c>
      <c r="C70" s="360"/>
      <c r="D70" s="360"/>
      <c r="E70" s="360"/>
      <c r="F70" s="360"/>
      <c r="G70" s="360"/>
      <c r="H70" s="360"/>
      <c r="I70" s="360"/>
      <c r="J70" s="360"/>
      <c r="K70" s="360"/>
      <c r="L70" s="360"/>
    </row>
    <row r="72" spans="2:12" ht="39.75" customHeight="1">
      <c r="B72" s="218" t="s">
        <v>793</v>
      </c>
      <c r="C72" s="360" t="s">
        <v>794</v>
      </c>
      <c r="D72" s="360"/>
      <c r="E72" s="360"/>
      <c r="F72" s="360"/>
      <c r="G72" s="360"/>
      <c r="H72" s="360"/>
      <c r="I72" s="360"/>
      <c r="J72" s="360"/>
      <c r="K72" s="360"/>
      <c r="L72" s="360"/>
    </row>
    <row r="73" spans="2:12">
      <c r="B73" s="218"/>
      <c r="C73" s="222"/>
      <c r="D73" s="222"/>
      <c r="E73" s="222"/>
      <c r="F73" s="222"/>
      <c r="G73" s="222"/>
      <c r="H73" s="222"/>
      <c r="I73" s="222"/>
      <c r="J73" s="222"/>
      <c r="K73" s="222"/>
      <c r="L73" s="222"/>
    </row>
    <row r="74" spans="2:12" ht="59.25" customHeight="1">
      <c r="B74" s="223" t="s">
        <v>798</v>
      </c>
      <c r="C74" s="360" t="s">
        <v>809</v>
      </c>
      <c r="D74" s="360"/>
      <c r="E74" s="360"/>
      <c r="F74" s="360"/>
      <c r="G74" s="360"/>
      <c r="H74" s="360"/>
      <c r="I74" s="360"/>
      <c r="J74" s="360"/>
      <c r="K74" s="360"/>
      <c r="L74" s="360"/>
    </row>
    <row r="75" spans="2:12" ht="15" customHeight="1">
      <c r="B75" s="218"/>
      <c r="C75" s="360" t="s">
        <v>800</v>
      </c>
      <c r="D75" s="360"/>
      <c r="E75" s="360"/>
      <c r="F75" s="360"/>
      <c r="G75" s="360"/>
      <c r="H75" s="360"/>
      <c r="I75" s="360"/>
      <c r="J75" s="360"/>
      <c r="K75" s="360"/>
      <c r="L75" s="360"/>
    </row>
    <row r="76" spans="2:12" ht="59.25" customHeight="1">
      <c r="B76" s="223" t="s">
        <v>799</v>
      </c>
      <c r="C76" s="360"/>
      <c r="D76" s="360"/>
      <c r="E76" s="360"/>
      <c r="F76" s="360"/>
      <c r="G76" s="360"/>
      <c r="H76" s="360"/>
      <c r="I76" s="360"/>
      <c r="J76" s="360"/>
      <c r="K76" s="360"/>
      <c r="L76" s="360"/>
    </row>
    <row r="77" spans="2:12" ht="24.95" customHeight="1">
      <c r="B77" s="218" t="s">
        <v>801</v>
      </c>
      <c r="C77" s="360" t="s">
        <v>802</v>
      </c>
      <c r="D77" s="360"/>
      <c r="E77" s="360"/>
      <c r="F77" s="360"/>
      <c r="G77" s="360"/>
      <c r="H77" s="360"/>
      <c r="I77" s="360"/>
      <c r="J77" s="360"/>
      <c r="K77" s="360"/>
      <c r="L77" s="360"/>
    </row>
    <row r="78" spans="2:12">
      <c r="B78" s="218"/>
      <c r="C78" s="222"/>
      <c r="D78" s="222"/>
      <c r="E78" s="222" t="s">
        <v>161</v>
      </c>
      <c r="F78" s="222"/>
      <c r="G78" s="222"/>
      <c r="H78" s="222"/>
      <c r="I78" s="222"/>
      <c r="J78" s="222"/>
      <c r="K78" s="222"/>
      <c r="L78" s="222"/>
    </row>
    <row r="79" spans="2:12">
      <c r="B79" s="361" t="s">
        <v>770</v>
      </c>
      <c r="C79" s="362" t="s">
        <v>772</v>
      </c>
      <c r="D79" s="362"/>
      <c r="E79" s="362"/>
      <c r="F79" s="362"/>
      <c r="G79" s="362"/>
      <c r="H79" s="362"/>
      <c r="I79" s="362"/>
      <c r="J79" s="362"/>
      <c r="K79" s="362"/>
    </row>
    <row r="80" spans="2:12">
      <c r="B80" s="361"/>
      <c r="C80" s="362"/>
      <c r="D80" s="362"/>
      <c r="E80" s="362"/>
      <c r="F80" s="362"/>
      <c r="G80" s="362"/>
      <c r="H80" s="362"/>
      <c r="I80" s="362"/>
      <c r="J80" s="362"/>
      <c r="K80" s="362"/>
    </row>
    <row r="81" spans="2:12">
      <c r="B81" s="361"/>
      <c r="C81" s="362"/>
      <c r="D81" s="362"/>
      <c r="E81" s="362"/>
      <c r="F81" s="362"/>
      <c r="G81" s="362"/>
      <c r="H81" s="362"/>
      <c r="I81" s="362"/>
      <c r="J81" s="362"/>
      <c r="K81" s="362"/>
    </row>
    <row r="83" spans="2:12">
      <c r="B83" s="361" t="s">
        <v>771</v>
      </c>
      <c r="C83" s="362" t="s">
        <v>773</v>
      </c>
      <c r="D83" s="362"/>
      <c r="E83" s="362"/>
      <c r="F83" s="362"/>
      <c r="G83" s="362"/>
      <c r="H83" s="362"/>
      <c r="I83" s="362"/>
    </row>
    <row r="84" spans="2:12">
      <c r="B84" s="361"/>
      <c r="C84" s="362"/>
      <c r="D84" s="362"/>
      <c r="E84" s="362"/>
      <c r="F84" s="362"/>
      <c r="G84" s="362"/>
      <c r="H84" s="362"/>
      <c r="I84" s="362"/>
    </row>
    <row r="85" spans="2:12">
      <c r="B85" s="361"/>
      <c r="C85" s="362"/>
      <c r="D85" s="362"/>
      <c r="E85" s="362"/>
      <c r="F85" s="362"/>
      <c r="G85" s="362"/>
      <c r="H85" s="362"/>
      <c r="I85" s="362"/>
    </row>
    <row r="87" spans="2:12" ht="15" customHeight="1">
      <c r="B87" s="359" t="s">
        <v>778</v>
      </c>
      <c r="C87" s="358" t="s">
        <v>779</v>
      </c>
      <c r="D87" s="358"/>
      <c r="E87" s="358"/>
      <c r="F87" s="358"/>
      <c r="G87" s="358"/>
      <c r="H87" s="358"/>
      <c r="I87" s="358"/>
      <c r="J87" s="358"/>
      <c r="K87" s="358"/>
      <c r="L87" s="358"/>
    </row>
    <row r="88" spans="2:12">
      <c r="B88" s="359"/>
      <c r="C88" s="358"/>
      <c r="D88" s="358"/>
      <c r="E88" s="358"/>
      <c r="F88" s="358"/>
      <c r="G88" s="358"/>
      <c r="H88" s="358"/>
      <c r="I88" s="358"/>
      <c r="J88" s="358"/>
      <c r="K88" s="358"/>
      <c r="L88" s="358"/>
    </row>
  </sheetData>
  <sheetProtection password="C6B8" sheet="1" objects="1" scenarios="1"/>
  <mergeCells count="46">
    <mergeCell ref="B4:B6"/>
    <mergeCell ref="C4:L6"/>
    <mergeCell ref="C8:L9"/>
    <mergeCell ref="B8:B9"/>
    <mergeCell ref="C11:L15"/>
    <mergeCell ref="B11:B15"/>
    <mergeCell ref="C18:L18"/>
    <mergeCell ref="C20:L21"/>
    <mergeCell ref="B20:B21"/>
    <mergeCell ref="B23:B24"/>
    <mergeCell ref="C23:L24"/>
    <mergeCell ref="C37:L37"/>
    <mergeCell ref="B50:B54"/>
    <mergeCell ref="C45:L45"/>
    <mergeCell ref="B59:B60"/>
    <mergeCell ref="C59:L60"/>
    <mergeCell ref="C56:L57"/>
    <mergeCell ref="C39:L39"/>
    <mergeCell ref="C41:L41"/>
    <mergeCell ref="C43:L43"/>
    <mergeCell ref="C47:L47"/>
    <mergeCell ref="C46:L46"/>
    <mergeCell ref="B26:B27"/>
    <mergeCell ref="C26:L27"/>
    <mergeCell ref="C29:L31"/>
    <mergeCell ref="B29:B31"/>
    <mergeCell ref="B33:B35"/>
    <mergeCell ref="C33:L35"/>
    <mergeCell ref="B66:B68"/>
    <mergeCell ref="C66:L68"/>
    <mergeCell ref="B62:B64"/>
    <mergeCell ref="C62:L64"/>
    <mergeCell ref="C48:L48"/>
    <mergeCell ref="B56:B57"/>
    <mergeCell ref="C50:L54"/>
    <mergeCell ref="C87:L88"/>
    <mergeCell ref="B87:B88"/>
    <mergeCell ref="C69:L70"/>
    <mergeCell ref="C72:L72"/>
    <mergeCell ref="C75:L76"/>
    <mergeCell ref="C77:L77"/>
    <mergeCell ref="C74:L74"/>
    <mergeCell ref="B79:B81"/>
    <mergeCell ref="C79:K81"/>
    <mergeCell ref="B83:B85"/>
    <mergeCell ref="C83:I85"/>
  </mergeCells>
  <pageMargins left="0.7" right="0.7" top="0.75" bottom="0.75" header="0.3" footer="0.3"/>
  <pageSetup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7"/>
  <sheetViews>
    <sheetView topLeftCell="A9" workbookViewId="0">
      <selection activeCell="B24" sqref="B24:C24"/>
    </sheetView>
  </sheetViews>
  <sheetFormatPr defaultRowHeight="15" customHeight="1"/>
  <cols>
    <col min="1" max="1" width="9.140625" style="25"/>
    <col min="2" max="2" width="19.28515625" style="25" bestFit="1" customWidth="1"/>
    <col min="3" max="4" width="12.7109375" style="25" customWidth="1"/>
    <col min="5" max="5" width="15.140625" style="25" bestFit="1" customWidth="1"/>
    <col min="6" max="6" width="16.42578125" style="25" customWidth="1"/>
    <col min="7" max="9" width="12.7109375" style="25" customWidth="1"/>
    <col min="10" max="16384" width="9.140625" style="25"/>
  </cols>
  <sheetData>
    <row r="3" spans="1:9" ht="15" customHeight="1">
      <c r="B3" s="9"/>
    </row>
    <row r="4" spans="1:9" ht="15" customHeight="1">
      <c r="A4" s="9" t="s">
        <v>724</v>
      </c>
      <c r="B4" s="9" t="s">
        <v>923</v>
      </c>
    </row>
    <row r="7" spans="1:9" s="139" customFormat="1" ht="25.5" customHeight="1">
      <c r="C7" s="366" t="s">
        <v>201</v>
      </c>
      <c r="D7" s="366"/>
      <c r="E7" s="366"/>
      <c r="F7" s="366"/>
      <c r="G7" s="366"/>
      <c r="H7" s="366"/>
      <c r="I7" s="366"/>
    </row>
    <row r="8" spans="1:9" ht="41.25" customHeight="1">
      <c r="C8" s="122" t="s">
        <v>4</v>
      </c>
      <c r="D8" s="122" t="s">
        <v>24</v>
      </c>
      <c r="E8" s="122" t="s">
        <v>25</v>
      </c>
      <c r="F8" s="122" t="s">
        <v>26</v>
      </c>
      <c r="G8" s="122" t="s">
        <v>27</v>
      </c>
      <c r="H8" s="122" t="s">
        <v>28</v>
      </c>
      <c r="I8" s="122" t="s">
        <v>29</v>
      </c>
    </row>
    <row r="9" spans="1:9" ht="15" customHeight="1">
      <c r="B9" s="21" t="s">
        <v>3</v>
      </c>
      <c r="C9" s="34">
        <f>SUM(D9:I9)</f>
        <v>862760</v>
      </c>
      <c r="D9" s="11">
        <v>605288</v>
      </c>
      <c r="E9" s="11">
        <v>139490</v>
      </c>
      <c r="F9" s="11">
        <v>53201</v>
      </c>
      <c r="G9" s="11">
        <v>57000</v>
      </c>
      <c r="H9" s="11">
        <v>4092</v>
      </c>
      <c r="I9" s="126">
        <v>3689</v>
      </c>
    </row>
    <row r="10" spans="1:9" ht="15" customHeight="1">
      <c r="B10" s="146" t="s">
        <v>0</v>
      </c>
      <c r="C10" s="33">
        <f>SUM(D10:I10)</f>
        <v>312442</v>
      </c>
      <c r="D10" s="10">
        <v>222577</v>
      </c>
      <c r="E10" s="10">
        <v>37902</v>
      </c>
      <c r="F10" s="10">
        <v>22950</v>
      </c>
      <c r="G10" s="10">
        <v>25015</v>
      </c>
      <c r="H10" s="10">
        <v>1987</v>
      </c>
      <c r="I10" s="124">
        <v>2011</v>
      </c>
    </row>
    <row r="11" spans="1:9" ht="15" customHeight="1">
      <c r="B11" s="146" t="s">
        <v>1</v>
      </c>
      <c r="C11" s="33">
        <v>249771</v>
      </c>
      <c r="D11" s="10">
        <v>178993</v>
      </c>
      <c r="E11" s="10">
        <v>29166</v>
      </c>
      <c r="F11" s="10">
        <v>17724</v>
      </c>
      <c r="G11" s="10">
        <v>21051</v>
      </c>
      <c r="H11" s="10">
        <v>1626</v>
      </c>
      <c r="I11" s="124">
        <v>1211</v>
      </c>
    </row>
    <row r="12" spans="1:9" ht="15" customHeight="1">
      <c r="B12" s="146" t="s">
        <v>2</v>
      </c>
      <c r="C12" s="77">
        <v>115579</v>
      </c>
      <c r="D12" s="17">
        <v>76318</v>
      </c>
      <c r="E12" s="17">
        <v>10161</v>
      </c>
      <c r="F12" s="17">
        <v>12763</v>
      </c>
      <c r="G12" s="17">
        <v>14439</v>
      </c>
      <c r="H12" s="17">
        <v>1049</v>
      </c>
      <c r="I12" s="16" t="s">
        <v>118</v>
      </c>
    </row>
    <row r="13" spans="1:9" ht="15" customHeight="1">
      <c r="B13" s="130" t="s">
        <v>171</v>
      </c>
      <c r="C13" s="135" t="s">
        <v>925</v>
      </c>
    </row>
    <row r="15" spans="1:9" ht="15" customHeight="1">
      <c r="A15" s="9" t="s">
        <v>725</v>
      </c>
      <c r="B15" s="9" t="s">
        <v>924</v>
      </c>
    </row>
    <row r="16" spans="1:9" ht="15" customHeight="1">
      <c r="A16" s="9"/>
    </row>
    <row r="17" spans="1:9" ht="15" customHeight="1">
      <c r="A17" s="9"/>
    </row>
    <row r="18" spans="1:9" s="139" customFormat="1" ht="25.5" customHeight="1">
      <c r="C18" s="366" t="s">
        <v>202</v>
      </c>
      <c r="D18" s="366"/>
      <c r="E18" s="366"/>
      <c r="F18" s="366"/>
      <c r="G18" s="366"/>
      <c r="H18" s="366"/>
      <c r="I18" s="145"/>
    </row>
    <row r="19" spans="1:9" ht="37.5" customHeight="1">
      <c r="C19" s="122" t="s">
        <v>24</v>
      </c>
      <c r="D19" s="122" t="s">
        <v>25</v>
      </c>
      <c r="E19" s="122" t="s">
        <v>26</v>
      </c>
      <c r="F19" s="122" t="s">
        <v>27</v>
      </c>
      <c r="G19" s="122" t="s">
        <v>28</v>
      </c>
      <c r="H19" s="122" t="s">
        <v>29</v>
      </c>
      <c r="I19" s="53"/>
    </row>
    <row r="20" spans="1:9" ht="15" customHeight="1">
      <c r="B20" s="21" t="s">
        <v>3</v>
      </c>
      <c r="C20" s="64">
        <f>D9/C9</f>
        <v>0.70157170012517966</v>
      </c>
      <c r="D20" s="22">
        <f>E9/C10</f>
        <v>0.44645086127985356</v>
      </c>
      <c r="E20" s="22">
        <f>F9/C9</f>
        <v>6.1663730353748433E-2</v>
      </c>
      <c r="F20" s="22">
        <f>G9/C9</f>
        <v>6.6067040660206772E-2</v>
      </c>
      <c r="G20" s="22">
        <f>H9/C9</f>
        <v>4.7429180768695815E-3</v>
      </c>
      <c r="H20" s="23">
        <f>I9/C9</f>
        <v>4.2758125086930316E-3</v>
      </c>
      <c r="I20" s="24"/>
    </row>
    <row r="21" spans="1:9" ht="15" customHeight="1">
      <c r="B21" s="146" t="s">
        <v>0</v>
      </c>
      <c r="C21" s="63">
        <f>D10/C10</f>
        <v>0.71237861747140274</v>
      </c>
      <c r="D21" s="24">
        <f>E10/C10</f>
        <v>0.12130891493461186</v>
      </c>
      <c r="E21" s="24">
        <f>F10/C10</f>
        <v>7.3453632994283743E-2</v>
      </c>
      <c r="F21" s="24">
        <f>G10/C10</f>
        <v>8.0062859666754152E-2</v>
      </c>
      <c r="G21" s="24">
        <f>H10/C10</f>
        <v>6.359580338110753E-3</v>
      </c>
      <c r="H21" s="15">
        <f>I10/C10</f>
        <v>6.436394594836802E-3</v>
      </c>
      <c r="I21" s="24"/>
    </row>
    <row r="22" spans="1:9" ht="15" customHeight="1">
      <c r="B22" s="146" t="s">
        <v>1</v>
      </c>
      <c r="C22" s="63">
        <f>D11/C11</f>
        <v>0.7166284316433853</v>
      </c>
      <c r="D22" s="24">
        <f>E11/C11</f>
        <v>0.11677096220137646</v>
      </c>
      <c r="E22" s="24">
        <f>F11/C11</f>
        <v>7.0961000276253045E-2</v>
      </c>
      <c r="F22" s="24">
        <f>G11/C11</f>
        <v>8.4281201580647877E-2</v>
      </c>
      <c r="G22" s="24">
        <f>H11/C11</f>
        <v>6.5099631262236207E-3</v>
      </c>
      <c r="H22" s="15">
        <f>I11/C11</f>
        <v>4.848441172113656E-3</v>
      </c>
      <c r="I22" s="24"/>
    </row>
    <row r="23" spans="1:9" ht="15" customHeight="1">
      <c r="B23" s="146" t="s">
        <v>2</v>
      </c>
      <c r="C23" s="105">
        <f>D12/C12</f>
        <v>0.66031026397528958</v>
      </c>
      <c r="D23" s="104">
        <f>E12/C12</f>
        <v>8.7913894392579961E-2</v>
      </c>
      <c r="E23" s="104">
        <f>F12/C12</f>
        <v>0.11042663459625018</v>
      </c>
      <c r="F23" s="104">
        <f>G12/C12</f>
        <v>0.12492753873973646</v>
      </c>
      <c r="G23" s="104">
        <f>H12/C12</f>
        <v>9.0760432258455252E-3</v>
      </c>
      <c r="H23" s="16">
        <f>I12/C12</f>
        <v>7.3456250702982374E-3</v>
      </c>
      <c r="I23" s="24"/>
    </row>
    <row r="24" spans="1:9" ht="15" customHeight="1">
      <c r="B24" s="130" t="s">
        <v>171</v>
      </c>
      <c r="C24" s="135" t="s">
        <v>938</v>
      </c>
      <c r="I24" s="53"/>
    </row>
    <row r="25" spans="1:9" s="8" customFormat="1" ht="12.75"/>
    <row r="26" spans="1:9" s="8" customFormat="1" ht="12.75"/>
    <row r="27" spans="1:9" s="8" customFormat="1" ht="12.75"/>
  </sheetData>
  <sheetProtection password="C6B8" sheet="1" objects="1" scenarios="1"/>
  <mergeCells count="2">
    <mergeCell ref="C7:I7"/>
    <mergeCell ref="C18:H18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76"/>
  <sheetViews>
    <sheetView workbookViewId="0">
      <selection activeCell="J11" sqref="J11"/>
    </sheetView>
  </sheetViews>
  <sheetFormatPr defaultRowHeight="12"/>
  <cols>
    <col min="1" max="1" width="9.140625" style="25"/>
    <col min="2" max="2" width="18.5703125" style="25" customWidth="1"/>
    <col min="3" max="3" width="8.7109375" style="25" customWidth="1"/>
    <col min="4" max="5" width="16.28515625" style="25" customWidth="1"/>
    <col min="6" max="6" width="8.85546875" style="25" bestFit="1" customWidth="1"/>
    <col min="7" max="8" width="15.7109375" style="25" customWidth="1"/>
    <col min="9" max="9" width="14.140625" style="25" customWidth="1"/>
    <col min="10" max="10" width="15" style="25" customWidth="1"/>
    <col min="11" max="16384" width="9.140625" style="25"/>
  </cols>
  <sheetData>
    <row r="5" spans="1:14">
      <c r="A5" s="9" t="s">
        <v>726</v>
      </c>
      <c r="B5" s="9" t="s">
        <v>181</v>
      </c>
      <c r="C5" s="9"/>
      <c r="D5" s="9"/>
      <c r="E5" s="9"/>
    </row>
    <row r="8" spans="1:14">
      <c r="C8" s="400">
        <v>2001</v>
      </c>
      <c r="D8" s="400"/>
      <c r="E8" s="400"/>
      <c r="F8" s="401">
        <v>2011</v>
      </c>
      <c r="G8" s="401"/>
      <c r="H8" s="401"/>
      <c r="I8" s="402" t="s">
        <v>922</v>
      </c>
      <c r="J8" s="402"/>
    </row>
    <row r="9" spans="1:14" ht="36">
      <c r="B9" s="27"/>
      <c r="C9" s="90" t="s">
        <v>4</v>
      </c>
      <c r="D9" s="91" t="s">
        <v>164</v>
      </c>
      <c r="E9" s="91" t="s">
        <v>165</v>
      </c>
      <c r="F9" s="90" t="s">
        <v>4</v>
      </c>
      <c r="G9" s="91" t="s">
        <v>164</v>
      </c>
      <c r="H9" s="91" t="s">
        <v>165</v>
      </c>
      <c r="I9" s="102" t="s">
        <v>164</v>
      </c>
      <c r="J9" s="91" t="s">
        <v>165</v>
      </c>
    </row>
    <row r="10" spans="1:14" ht="15" customHeight="1">
      <c r="B10" s="13" t="s">
        <v>3</v>
      </c>
      <c r="C10" s="357" t="s">
        <v>166</v>
      </c>
      <c r="D10" s="11" t="s">
        <v>166</v>
      </c>
      <c r="E10" s="126" t="s">
        <v>166</v>
      </c>
      <c r="F10" s="337">
        <v>3997378</v>
      </c>
      <c r="G10" s="338">
        <v>3973799</v>
      </c>
      <c r="H10" s="339">
        <v>23579</v>
      </c>
      <c r="I10" s="69" t="s">
        <v>166</v>
      </c>
      <c r="J10" s="200" t="s">
        <v>166</v>
      </c>
    </row>
    <row r="11" spans="1:14" ht="15" customHeight="1">
      <c r="B11" s="76" t="s">
        <v>0</v>
      </c>
      <c r="C11" s="344">
        <f>SUM(D11+E11)</f>
        <v>980509</v>
      </c>
      <c r="D11" s="10">
        <f>[1]Q304!$B$7+[1]Q304!$C$7</f>
        <v>976213</v>
      </c>
      <c r="E11" s="124">
        <f>[1]Q304!$E$7+[1]Q304!$F$7+[1]Q304!$G$7</f>
        <v>4296</v>
      </c>
      <c r="F11" s="340">
        <v>1129676</v>
      </c>
      <c r="G11" s="341">
        <v>1127412</v>
      </c>
      <c r="H11" s="342">
        <v>2264</v>
      </c>
      <c r="I11" s="71">
        <f t="shared" ref="I11:J13" si="0">(G11-D11)/D11</f>
        <v>0.15488320684112997</v>
      </c>
      <c r="J11" s="72">
        <f t="shared" si="0"/>
        <v>-0.47299813780260708</v>
      </c>
      <c r="L11" s="10"/>
      <c r="M11" s="10"/>
      <c r="N11" s="53"/>
    </row>
    <row r="12" spans="1:14" ht="15" customHeight="1">
      <c r="B12" s="76" t="s">
        <v>1</v>
      </c>
      <c r="C12" s="344">
        <f>SUM(D12+E12)</f>
        <v>721910</v>
      </c>
      <c r="D12" s="10">
        <f>[1]Q304!$B$9+[1]Q304!$C$9</f>
        <v>718762</v>
      </c>
      <c r="E12" s="124">
        <f>[1]Q304!$E$9+[1]Q304!$F$9+[1]Q304!$G$9</f>
        <v>3148</v>
      </c>
      <c r="F12" s="340">
        <v>822141</v>
      </c>
      <c r="G12" s="341">
        <v>820773</v>
      </c>
      <c r="H12" s="342">
        <v>1368</v>
      </c>
      <c r="I12" s="71">
        <f t="shared" si="0"/>
        <v>0.14192597827931916</v>
      </c>
      <c r="J12" s="72">
        <f t="shared" si="0"/>
        <v>-0.56543837357052096</v>
      </c>
      <c r="L12" s="10"/>
      <c r="M12" s="10"/>
      <c r="N12" s="53"/>
    </row>
    <row r="13" spans="1:14" ht="15" customHeight="1">
      <c r="B13" s="76" t="s">
        <v>2</v>
      </c>
      <c r="C13" s="343">
        <f>SUM(D13+E13)</f>
        <v>225101</v>
      </c>
      <c r="D13" s="17">
        <f>[1]Q304!$B$11+[1]Q304!$C$11</f>
        <v>223991</v>
      </c>
      <c r="E13" s="125">
        <f>[1]Q304!$E$11+[1]Q304!$F$11+[1]Q304!$G$11</f>
        <v>1110</v>
      </c>
      <c r="F13" s="345">
        <v>237404</v>
      </c>
      <c r="G13" s="346">
        <v>237167</v>
      </c>
      <c r="H13" s="347">
        <v>237</v>
      </c>
      <c r="I13" s="73">
        <f t="shared" si="0"/>
        <v>5.882379202735824E-2</v>
      </c>
      <c r="J13" s="65">
        <f t="shared" si="0"/>
        <v>-0.78648648648648645</v>
      </c>
      <c r="L13" s="10"/>
      <c r="M13" s="10"/>
      <c r="N13" s="53"/>
    </row>
    <row r="14" spans="1:14" ht="15" customHeight="1">
      <c r="B14" s="101" t="s">
        <v>40</v>
      </c>
      <c r="C14" s="348">
        <f t="shared" ref="C14:C66" si="1">SUM(D14+E14)</f>
        <v>7233</v>
      </c>
      <c r="D14" s="10">
        <f>[1]Q304!$B$13+[1]Q304!$C$13</f>
        <v>7132</v>
      </c>
      <c r="E14" s="19">
        <f>[1]Q304!$H$13</f>
        <v>101</v>
      </c>
      <c r="F14" s="341">
        <v>6904</v>
      </c>
      <c r="G14" s="341">
        <v>6890</v>
      </c>
      <c r="H14" s="84">
        <v>14</v>
      </c>
      <c r="I14" s="54">
        <f t="shared" ref="I14:I66" si="2">(G14-D14)/D14</f>
        <v>-3.3931575995513177E-2</v>
      </c>
      <c r="J14" s="54">
        <f t="shared" ref="J14:J66" si="3">(H14-E14)/E14</f>
        <v>-0.86138613861386137</v>
      </c>
      <c r="K14" s="53"/>
      <c r="L14" s="37"/>
      <c r="M14" s="37"/>
      <c r="N14" s="53"/>
    </row>
    <row r="15" spans="1:14" ht="15" customHeight="1">
      <c r="B15" s="101" t="s">
        <v>41</v>
      </c>
      <c r="C15" s="348">
        <f t="shared" si="1"/>
        <v>6301</v>
      </c>
      <c r="D15" s="10">
        <f>[1]Q304!$B$15+[1]Q304!$C$15</f>
        <v>6250</v>
      </c>
      <c r="E15" s="19">
        <f>[1]Q304!$H$15</f>
        <v>51</v>
      </c>
      <c r="F15" s="341">
        <v>6526</v>
      </c>
      <c r="G15" s="341">
        <v>6521</v>
      </c>
      <c r="H15" s="84">
        <v>5</v>
      </c>
      <c r="I15" s="54">
        <f t="shared" si="2"/>
        <v>4.3360000000000003E-2</v>
      </c>
      <c r="J15" s="54">
        <f t="shared" si="3"/>
        <v>-0.90196078431372551</v>
      </c>
      <c r="K15" s="53"/>
      <c r="L15" s="53"/>
      <c r="M15" s="53"/>
      <c r="N15" s="53"/>
    </row>
    <row r="16" spans="1:14" ht="15" customHeight="1">
      <c r="B16" s="101" t="s">
        <v>42</v>
      </c>
      <c r="C16" s="348">
        <f t="shared" si="1"/>
        <v>4181</v>
      </c>
      <c r="D16" s="10">
        <f>[1]Q304!$B$17+[1]Q304!$C$17</f>
        <v>4179</v>
      </c>
      <c r="E16" s="19">
        <f>[1]Q304!$E$17+[1]Q304!$G$17</f>
        <v>2</v>
      </c>
      <c r="F16" s="341">
        <v>4483</v>
      </c>
      <c r="G16" s="341">
        <v>4479</v>
      </c>
      <c r="H16" s="84">
        <v>4</v>
      </c>
      <c r="I16" s="54">
        <f t="shared" si="2"/>
        <v>7.1787508973438621E-2</v>
      </c>
      <c r="J16" s="54">
        <f t="shared" si="3"/>
        <v>1</v>
      </c>
      <c r="K16" s="53"/>
    </row>
    <row r="17" spans="2:11" ht="15" customHeight="1">
      <c r="B17" s="101" t="s">
        <v>43</v>
      </c>
      <c r="C17" s="348">
        <f t="shared" si="1"/>
        <v>4214</v>
      </c>
      <c r="D17" s="10">
        <f>[1]Q304!$B$19+[1]Q304!$C$19</f>
        <v>4214</v>
      </c>
      <c r="E17" s="19">
        <v>0</v>
      </c>
      <c r="F17" s="341">
        <v>4116</v>
      </c>
      <c r="G17" s="341">
        <v>4116</v>
      </c>
      <c r="H17" s="84">
        <v>0</v>
      </c>
      <c r="I17" s="54">
        <f t="shared" si="2"/>
        <v>-2.3255813953488372E-2</v>
      </c>
      <c r="J17" s="54" t="s">
        <v>166</v>
      </c>
      <c r="K17" s="53"/>
    </row>
    <row r="18" spans="2:11" ht="15" customHeight="1">
      <c r="B18" s="101" t="s">
        <v>44</v>
      </c>
      <c r="C18" s="348">
        <f t="shared" si="1"/>
        <v>3526</v>
      </c>
      <c r="D18" s="10">
        <f>[2]Q304!$B$63+[2]Q304!$C$63</f>
        <v>3514</v>
      </c>
      <c r="E18" s="19">
        <v>12</v>
      </c>
      <c r="F18" s="341">
        <v>4721</v>
      </c>
      <c r="G18" s="341">
        <v>4714</v>
      </c>
      <c r="H18" s="84">
        <v>7</v>
      </c>
      <c r="I18" s="54">
        <f t="shared" si="2"/>
        <v>0.34149117814456459</v>
      </c>
      <c r="J18" s="54">
        <f t="shared" si="3"/>
        <v>-0.41666666666666669</v>
      </c>
      <c r="K18" s="53"/>
    </row>
    <row r="19" spans="2:11" ht="15" customHeight="1">
      <c r="B19" s="101" t="s">
        <v>45</v>
      </c>
      <c r="C19" s="348">
        <f t="shared" si="1"/>
        <v>4174</v>
      </c>
      <c r="D19" s="10">
        <f>[1]Q304!$B$25+[1]Q304!$C$25</f>
        <v>4165</v>
      </c>
      <c r="E19" s="19">
        <f>[1]Q304!$E$25+[1]Q304!$G$25</f>
        <v>9</v>
      </c>
      <c r="F19" s="341">
        <v>4167</v>
      </c>
      <c r="G19" s="341">
        <v>4156</v>
      </c>
      <c r="H19" s="84">
        <v>11</v>
      </c>
      <c r="I19" s="54">
        <f t="shared" si="2"/>
        <v>-2.1608643457382954E-3</v>
      </c>
      <c r="J19" s="54">
        <f t="shared" si="3"/>
        <v>0.22222222222222221</v>
      </c>
      <c r="K19" s="53"/>
    </row>
    <row r="20" spans="2:11" ht="15" customHeight="1">
      <c r="B20" s="101" t="s">
        <v>46</v>
      </c>
      <c r="C20" s="348">
        <f t="shared" si="1"/>
        <v>5864</v>
      </c>
      <c r="D20" s="10">
        <f>[1]Q304!$B$29+[1]Q304!$C$29</f>
        <v>5835</v>
      </c>
      <c r="E20" s="19">
        <f>[1]Q304!$E$29+[1]Q304!$F$29+[1]Q304!$G$29</f>
        <v>29</v>
      </c>
      <c r="F20" s="341">
        <v>5546</v>
      </c>
      <c r="G20" s="341">
        <v>5539</v>
      </c>
      <c r="H20" s="84">
        <v>7</v>
      </c>
      <c r="I20" s="54">
        <f t="shared" si="2"/>
        <v>-5.0728363324764353E-2</v>
      </c>
      <c r="J20" s="54">
        <f t="shared" si="3"/>
        <v>-0.75862068965517238</v>
      </c>
      <c r="K20" s="53"/>
    </row>
    <row r="21" spans="2:11" ht="15" customHeight="1">
      <c r="B21" s="101" t="s">
        <v>47</v>
      </c>
      <c r="C21" s="348">
        <f t="shared" si="1"/>
        <v>16648</v>
      </c>
      <c r="D21" s="10">
        <f>[1]Q304!$B$33+[1]Q304!$C$33</f>
        <v>16619</v>
      </c>
      <c r="E21" s="19">
        <f>[1]Q304!$E$33+[1]Q304!$F$33+[1]Q304!$G$33</f>
        <v>29</v>
      </c>
      <c r="F21" s="341">
        <v>16515</v>
      </c>
      <c r="G21" s="341">
        <v>16512</v>
      </c>
      <c r="H21" s="84">
        <v>3</v>
      </c>
      <c r="I21" s="54">
        <f t="shared" si="2"/>
        <v>-6.4384138636500391E-3</v>
      </c>
      <c r="J21" s="54">
        <f t="shared" si="3"/>
        <v>-0.89655172413793105</v>
      </c>
      <c r="K21" s="53"/>
    </row>
    <row r="22" spans="2:11" ht="15" customHeight="1">
      <c r="B22" s="101" t="s">
        <v>48</v>
      </c>
      <c r="C22" s="348">
        <f t="shared" si="1"/>
        <v>4392</v>
      </c>
      <c r="D22" s="10">
        <f>[1]Q304!$B$37+[1]Q304!$C$37</f>
        <v>4385</v>
      </c>
      <c r="E22" s="19">
        <f>[1]Q304!$E$37+[1]Q304!$F$37+[1]Q304!$G$37</f>
        <v>7</v>
      </c>
      <c r="F22" s="341">
        <v>4570</v>
      </c>
      <c r="G22" s="341">
        <v>4569</v>
      </c>
      <c r="H22" s="84">
        <v>1</v>
      </c>
      <c r="I22" s="54">
        <f t="shared" si="2"/>
        <v>4.19612314709236E-2</v>
      </c>
      <c r="J22" s="54">
        <f t="shared" si="3"/>
        <v>-0.8571428571428571</v>
      </c>
      <c r="K22" s="53"/>
    </row>
    <row r="23" spans="2:11" ht="15" customHeight="1">
      <c r="B23" s="101" t="s">
        <v>49</v>
      </c>
      <c r="C23" s="348">
        <f t="shared" si="1"/>
        <v>6402</v>
      </c>
      <c r="D23" s="10">
        <f>[1]Q304!$B$41+[1]Q304!$C$41</f>
        <v>6229</v>
      </c>
      <c r="E23" s="19">
        <f>[1]Q304!$E$41+[1]Q304!$G$41</f>
        <v>173</v>
      </c>
      <c r="F23" s="341">
        <v>6592</v>
      </c>
      <c r="G23" s="341">
        <v>6543</v>
      </c>
      <c r="H23" s="84">
        <v>49</v>
      </c>
      <c r="I23" s="54">
        <f t="shared" si="2"/>
        <v>5.0409375501685665E-2</v>
      </c>
      <c r="J23" s="54">
        <f t="shared" si="3"/>
        <v>-0.7167630057803468</v>
      </c>
      <c r="K23" s="53"/>
    </row>
    <row r="24" spans="2:11" ht="15" customHeight="1">
      <c r="B24" s="101" t="s">
        <v>50</v>
      </c>
      <c r="C24" s="348">
        <f t="shared" si="1"/>
        <v>6348</v>
      </c>
      <c r="D24" s="10">
        <f>[1]Q304!$B$45+[1]Q304!$C$45</f>
        <v>6309</v>
      </c>
      <c r="E24" s="19">
        <f>[1]Q304!$E$45+[1]Q304!$F$45+[1]Q304!$G$45</f>
        <v>39</v>
      </c>
      <c r="F24" s="341">
        <v>8976</v>
      </c>
      <c r="G24" s="341">
        <v>8971</v>
      </c>
      <c r="H24" s="84">
        <v>5</v>
      </c>
      <c r="I24" s="54">
        <f t="shared" si="2"/>
        <v>0.42193691551751467</v>
      </c>
      <c r="J24" s="54">
        <f t="shared" si="3"/>
        <v>-0.87179487179487181</v>
      </c>
      <c r="K24" s="53"/>
    </row>
    <row r="25" spans="2:11" ht="15" customHeight="1">
      <c r="B25" s="101" t="s">
        <v>51</v>
      </c>
      <c r="C25" s="348">
        <f t="shared" si="1"/>
        <v>268</v>
      </c>
      <c r="D25" s="10">
        <f>[1]Q304!$B$49+[1]Q304!$C$49</f>
        <v>264</v>
      </c>
      <c r="E25" s="19" t="str">
        <f>[1]Q304!$E$49</f>
        <v>4</v>
      </c>
      <c r="F25" s="341">
        <v>190</v>
      </c>
      <c r="G25" s="341">
        <v>190</v>
      </c>
      <c r="H25" s="84">
        <v>0</v>
      </c>
      <c r="I25" s="54">
        <f t="shared" si="2"/>
        <v>-0.28030303030303028</v>
      </c>
      <c r="J25" s="54">
        <f t="shared" si="3"/>
        <v>-1</v>
      </c>
      <c r="K25" s="53"/>
    </row>
    <row r="26" spans="2:11" ht="15" customHeight="1">
      <c r="B26" s="101" t="s">
        <v>52</v>
      </c>
      <c r="C26" s="348">
        <f t="shared" si="1"/>
        <v>3211</v>
      </c>
      <c r="D26" s="10">
        <f>[1]Q304!$B$53+[1]Q304!$C$53</f>
        <v>3166</v>
      </c>
      <c r="E26" s="19">
        <f>[1]Q304!$E$53+[1]Q304!$G$53</f>
        <v>45</v>
      </c>
      <c r="F26" s="341">
        <v>3650</v>
      </c>
      <c r="G26" s="341">
        <v>3645</v>
      </c>
      <c r="H26" s="84">
        <v>5</v>
      </c>
      <c r="I26" s="54">
        <f t="shared" si="2"/>
        <v>0.15129500947567909</v>
      </c>
      <c r="J26" s="54">
        <f t="shared" si="3"/>
        <v>-0.88888888888888884</v>
      </c>
      <c r="K26" s="53"/>
    </row>
    <row r="27" spans="2:11" ht="15" customHeight="1">
      <c r="B27" s="101" t="s">
        <v>53</v>
      </c>
      <c r="C27" s="348">
        <f t="shared" si="1"/>
        <v>1870</v>
      </c>
      <c r="D27" s="10">
        <f>[1]Q304!$B$57+[1]Q304!$C$57</f>
        <v>1862</v>
      </c>
      <c r="E27" s="19" t="str">
        <f>[1]Q304!$G$57</f>
        <v>8</v>
      </c>
      <c r="F27" s="341">
        <v>1783</v>
      </c>
      <c r="G27" s="341">
        <v>1783</v>
      </c>
      <c r="H27" s="84">
        <v>0</v>
      </c>
      <c r="I27" s="54">
        <f t="shared" si="2"/>
        <v>-4.2427497314715359E-2</v>
      </c>
      <c r="J27" s="54">
        <f t="shared" si="3"/>
        <v>-1</v>
      </c>
      <c r="K27" s="53"/>
    </row>
    <row r="28" spans="2:11" ht="15" customHeight="1">
      <c r="B28" s="101" t="s">
        <v>54</v>
      </c>
      <c r="C28" s="348">
        <f t="shared" si="1"/>
        <v>1386</v>
      </c>
      <c r="D28" s="10">
        <f>[1]Q304!$B$61+[1]Q304!$C$61</f>
        <v>1386</v>
      </c>
      <c r="E28" s="19">
        <v>0</v>
      </c>
      <c r="F28" s="341">
        <v>1114</v>
      </c>
      <c r="G28" s="341">
        <v>1114</v>
      </c>
      <c r="H28" s="84">
        <v>0</v>
      </c>
      <c r="I28" s="54">
        <f t="shared" si="2"/>
        <v>-0.19624819624819625</v>
      </c>
      <c r="J28" s="54" t="s">
        <v>166</v>
      </c>
      <c r="K28" s="53"/>
    </row>
    <row r="29" spans="2:11" ht="15" customHeight="1">
      <c r="B29" s="101" t="s">
        <v>55</v>
      </c>
      <c r="C29" s="348">
        <f t="shared" si="1"/>
        <v>2972</v>
      </c>
      <c r="D29" s="10">
        <f>[1]Q304!$B$65+[1]Q304!$C$65</f>
        <v>2969</v>
      </c>
      <c r="E29" s="19">
        <f>[1]Q304!$E$65+[1]Q304!$G$65</f>
        <v>3</v>
      </c>
      <c r="F29" s="341">
        <v>2699</v>
      </c>
      <c r="G29" s="341">
        <v>2697</v>
      </c>
      <c r="H29" s="84">
        <v>2</v>
      </c>
      <c r="I29" s="54">
        <f t="shared" si="2"/>
        <v>-9.1613337824183225E-2</v>
      </c>
      <c r="J29" s="54">
        <f t="shared" si="3"/>
        <v>-0.33333333333333331</v>
      </c>
      <c r="K29" s="53"/>
    </row>
    <row r="30" spans="2:11" ht="15" customHeight="1">
      <c r="B30" s="101" t="s">
        <v>56</v>
      </c>
      <c r="C30" s="348">
        <f t="shared" si="1"/>
        <v>3572</v>
      </c>
      <c r="D30" s="10">
        <f>[1]Q304!$B$69+[1]Q304!$C$69</f>
        <v>3572</v>
      </c>
      <c r="E30" s="19">
        <v>0</v>
      </c>
      <c r="F30" s="341">
        <v>3563</v>
      </c>
      <c r="G30" s="341">
        <v>3561</v>
      </c>
      <c r="H30" s="84">
        <v>2</v>
      </c>
      <c r="I30" s="54">
        <f t="shared" si="2"/>
        <v>-3.0795072788353862E-3</v>
      </c>
      <c r="J30" s="54" t="s">
        <v>166</v>
      </c>
      <c r="K30" s="53"/>
    </row>
    <row r="31" spans="2:11" ht="15" customHeight="1">
      <c r="B31" s="101" t="s">
        <v>57</v>
      </c>
      <c r="C31" s="348">
        <f t="shared" si="1"/>
        <v>13717</v>
      </c>
      <c r="D31" s="10">
        <f>[1]Q304!$B$73+[1]Q304!$C$73</f>
        <v>13697</v>
      </c>
      <c r="E31" s="19">
        <f>[1]Q304!$E$73+[1]Q304!$F$73+[1]Q304!$G$73</f>
        <v>20</v>
      </c>
      <c r="F31" s="341">
        <v>16948</v>
      </c>
      <c r="G31" s="341">
        <v>16945</v>
      </c>
      <c r="H31" s="84">
        <v>3</v>
      </c>
      <c r="I31" s="54">
        <f t="shared" si="2"/>
        <v>0.23713221873402934</v>
      </c>
      <c r="J31" s="54">
        <f t="shared" si="3"/>
        <v>-0.85</v>
      </c>
      <c r="K31" s="53"/>
    </row>
    <row r="32" spans="2:11" ht="15" customHeight="1">
      <c r="B32" s="101" t="s">
        <v>58</v>
      </c>
      <c r="C32" s="348">
        <f t="shared" si="1"/>
        <v>163</v>
      </c>
      <c r="D32" s="10" t="str">
        <f>[1]Q304!$B$77</f>
        <v>161</v>
      </c>
      <c r="E32" s="19">
        <v>2</v>
      </c>
      <c r="F32" s="341">
        <v>170</v>
      </c>
      <c r="G32" s="341">
        <v>170</v>
      </c>
      <c r="H32" s="84">
        <v>0</v>
      </c>
      <c r="I32" s="54">
        <f t="shared" si="2"/>
        <v>5.5900621118012424E-2</v>
      </c>
      <c r="J32" s="54">
        <f t="shared" si="3"/>
        <v>-1</v>
      </c>
      <c r="K32" s="53"/>
    </row>
    <row r="33" spans="2:11" ht="15" customHeight="1">
      <c r="B33" s="101" t="s">
        <v>59</v>
      </c>
      <c r="C33" s="348">
        <f t="shared" si="1"/>
        <v>124</v>
      </c>
      <c r="D33" s="10" t="str">
        <f>[1]Q304!$B$81</f>
        <v>124</v>
      </c>
      <c r="E33" s="19">
        <v>0</v>
      </c>
      <c r="F33" s="341">
        <v>160</v>
      </c>
      <c r="G33" s="341">
        <v>160</v>
      </c>
      <c r="H33" s="84">
        <v>0</v>
      </c>
      <c r="I33" s="54">
        <f t="shared" si="2"/>
        <v>0.29032258064516131</v>
      </c>
      <c r="J33" s="54" t="s">
        <v>166</v>
      </c>
      <c r="K33" s="53"/>
    </row>
    <row r="34" spans="2:11" ht="15" customHeight="1">
      <c r="B34" s="101" t="s">
        <v>60</v>
      </c>
      <c r="C34" s="348">
        <f t="shared" si="1"/>
        <v>12293</v>
      </c>
      <c r="D34" s="10">
        <f>[1]Q304!$B$85+[1]Q304!$C$85</f>
        <v>12138</v>
      </c>
      <c r="E34" s="19">
        <v>155</v>
      </c>
      <c r="F34" s="341">
        <v>14029</v>
      </c>
      <c r="G34" s="341">
        <v>13995</v>
      </c>
      <c r="H34" s="84">
        <v>34</v>
      </c>
      <c r="I34" s="54">
        <f t="shared" si="2"/>
        <v>0.15299060800790903</v>
      </c>
      <c r="J34" s="54">
        <f t="shared" si="3"/>
        <v>-0.78064516129032258</v>
      </c>
      <c r="K34" s="53"/>
    </row>
    <row r="35" spans="2:11" ht="15" customHeight="1">
      <c r="B35" s="101" t="s">
        <v>61</v>
      </c>
      <c r="C35" s="348">
        <f t="shared" si="1"/>
        <v>2236</v>
      </c>
      <c r="D35" s="10">
        <f>[1]Q304!$B$89+[1]Q304!$C$89</f>
        <v>2236</v>
      </c>
      <c r="E35" s="19">
        <v>0</v>
      </c>
      <c r="F35" s="341">
        <v>2072</v>
      </c>
      <c r="G35" s="341">
        <v>2072</v>
      </c>
      <c r="H35" s="84">
        <v>0</v>
      </c>
      <c r="I35" s="54">
        <f t="shared" si="2"/>
        <v>-7.3345259391771014E-2</v>
      </c>
      <c r="J35" s="54" t="s">
        <v>166</v>
      </c>
      <c r="K35" s="53"/>
    </row>
    <row r="36" spans="2:11" ht="15" customHeight="1">
      <c r="B36" s="101" t="s">
        <v>62</v>
      </c>
      <c r="C36" s="348">
        <f t="shared" si="1"/>
        <v>6350</v>
      </c>
      <c r="D36" s="10">
        <f>[1]Q304!$B$93+[1]Q304!$C$93</f>
        <v>6317</v>
      </c>
      <c r="E36" s="19">
        <v>33</v>
      </c>
      <c r="F36" s="341">
        <v>6878</v>
      </c>
      <c r="G36" s="341">
        <v>6871</v>
      </c>
      <c r="H36" s="84">
        <v>7</v>
      </c>
      <c r="I36" s="54">
        <f t="shared" si="2"/>
        <v>8.7699857527307259E-2</v>
      </c>
      <c r="J36" s="54">
        <f t="shared" si="3"/>
        <v>-0.78787878787878785</v>
      </c>
      <c r="K36" s="53"/>
    </row>
    <row r="37" spans="2:11" ht="15" customHeight="1">
      <c r="B37" s="101" t="s">
        <v>63</v>
      </c>
      <c r="C37" s="348">
        <f t="shared" si="1"/>
        <v>2594</v>
      </c>
      <c r="D37" s="10">
        <f>[1]Q304!$B$97+[1]Q304!$C$97</f>
        <v>2591</v>
      </c>
      <c r="E37" s="19">
        <v>3</v>
      </c>
      <c r="F37" s="341">
        <v>2112</v>
      </c>
      <c r="G37" s="341">
        <v>2112</v>
      </c>
      <c r="H37" s="84">
        <v>0</v>
      </c>
      <c r="I37" s="54">
        <f t="shared" si="2"/>
        <v>-0.18487070629100733</v>
      </c>
      <c r="J37" s="54">
        <f t="shared" si="3"/>
        <v>-1</v>
      </c>
      <c r="K37" s="53"/>
    </row>
    <row r="38" spans="2:11" ht="15" customHeight="1">
      <c r="B38" s="101" t="s">
        <v>64</v>
      </c>
      <c r="C38" s="348">
        <f t="shared" si="1"/>
        <v>6089</v>
      </c>
      <c r="D38" s="10">
        <f>[1]Q304!$B$101+[1]Q304!$C$101</f>
        <v>6036</v>
      </c>
      <c r="E38" s="19">
        <v>53</v>
      </c>
      <c r="F38" s="341">
        <v>6010</v>
      </c>
      <c r="G38" s="341">
        <v>6009</v>
      </c>
      <c r="H38" s="84">
        <v>1</v>
      </c>
      <c r="I38" s="54">
        <f t="shared" si="2"/>
        <v>-4.4731610337972166E-3</v>
      </c>
      <c r="J38" s="54">
        <f t="shared" si="3"/>
        <v>-0.98113207547169812</v>
      </c>
      <c r="K38" s="53"/>
    </row>
    <row r="39" spans="2:11" ht="15" customHeight="1">
      <c r="B39" s="101" t="s">
        <v>65</v>
      </c>
      <c r="C39" s="348">
        <f t="shared" si="1"/>
        <v>3279</v>
      </c>
      <c r="D39" s="10">
        <f>[1]Q304!$B$105+[1]Q304!$C$105</f>
        <v>3249</v>
      </c>
      <c r="E39" s="19">
        <v>30</v>
      </c>
      <c r="F39" s="341">
        <v>3321</v>
      </c>
      <c r="G39" s="341">
        <v>3315</v>
      </c>
      <c r="H39" s="84">
        <v>6</v>
      </c>
      <c r="I39" s="54">
        <f t="shared" si="2"/>
        <v>2.0313942751615882E-2</v>
      </c>
      <c r="J39" s="54">
        <f t="shared" si="3"/>
        <v>-0.8</v>
      </c>
      <c r="K39" s="53"/>
    </row>
    <row r="40" spans="2:11" ht="15" customHeight="1">
      <c r="B40" s="101" t="s">
        <v>66</v>
      </c>
      <c r="C40" s="348">
        <f t="shared" si="1"/>
        <v>395</v>
      </c>
      <c r="D40" s="10" t="str">
        <f>[1]Q304!$B$109</f>
        <v>395</v>
      </c>
      <c r="E40" s="19">
        <v>0</v>
      </c>
      <c r="F40" s="341">
        <v>359</v>
      </c>
      <c r="G40" s="341">
        <v>359</v>
      </c>
      <c r="H40" s="84">
        <v>0</v>
      </c>
      <c r="I40" s="54">
        <f t="shared" si="2"/>
        <v>-9.1139240506329114E-2</v>
      </c>
      <c r="J40" s="54" t="s">
        <v>166</v>
      </c>
      <c r="K40" s="53"/>
    </row>
    <row r="41" spans="2:11" ht="15" customHeight="1">
      <c r="B41" s="101" t="s">
        <v>67</v>
      </c>
      <c r="C41" s="348">
        <f t="shared" si="1"/>
        <v>1817</v>
      </c>
      <c r="D41" s="10">
        <f>[1]Q304!$B$113+[1]Q304!$C$113</f>
        <v>1814</v>
      </c>
      <c r="E41" s="19">
        <v>3</v>
      </c>
      <c r="F41" s="341">
        <v>1818</v>
      </c>
      <c r="G41" s="341">
        <v>1818</v>
      </c>
      <c r="H41" s="84">
        <v>0</v>
      </c>
      <c r="I41" s="54">
        <f t="shared" si="2"/>
        <v>2.205071664829107E-3</v>
      </c>
      <c r="J41" s="54">
        <f t="shared" si="3"/>
        <v>-1</v>
      </c>
      <c r="K41" s="53"/>
    </row>
    <row r="42" spans="2:11" ht="15" customHeight="1">
      <c r="B42" s="101" t="s">
        <v>68</v>
      </c>
      <c r="C42" s="348">
        <f t="shared" si="1"/>
        <v>2615</v>
      </c>
      <c r="D42" s="10">
        <f>[1]Q304!$B$117+[1]Q304!$C$117</f>
        <v>2611</v>
      </c>
      <c r="E42" s="19">
        <v>4</v>
      </c>
      <c r="F42" s="341">
        <v>2591</v>
      </c>
      <c r="G42" s="341">
        <v>2591</v>
      </c>
      <c r="H42" s="84">
        <v>0</v>
      </c>
      <c r="I42" s="54">
        <f t="shared" si="2"/>
        <v>-7.6599004212945234E-3</v>
      </c>
      <c r="J42" s="54">
        <f t="shared" si="3"/>
        <v>-1</v>
      </c>
      <c r="K42" s="53"/>
    </row>
    <row r="43" spans="2:11" ht="15" customHeight="1">
      <c r="B43" s="101" t="s">
        <v>69</v>
      </c>
      <c r="C43" s="348">
        <f t="shared" si="1"/>
        <v>3155</v>
      </c>
      <c r="D43" s="10">
        <f>[1]Q304!$B$121+[1]Q304!$C$121</f>
        <v>3146</v>
      </c>
      <c r="E43" s="19">
        <v>9</v>
      </c>
      <c r="F43" s="341">
        <v>3103</v>
      </c>
      <c r="G43" s="341">
        <v>3099</v>
      </c>
      <c r="H43" s="84">
        <v>4</v>
      </c>
      <c r="I43" s="54">
        <f t="shared" si="2"/>
        <v>-1.4939605848696759E-2</v>
      </c>
      <c r="J43" s="54">
        <f t="shared" si="3"/>
        <v>-0.55555555555555558</v>
      </c>
      <c r="K43" s="53"/>
    </row>
    <row r="44" spans="2:11" ht="15" customHeight="1">
      <c r="B44" s="101" t="s">
        <v>70</v>
      </c>
      <c r="C44" s="348">
        <f t="shared" si="1"/>
        <v>298</v>
      </c>
      <c r="D44" s="10">
        <f>[1]Q304!$B$125+[1]Q304!$C$125</f>
        <v>297</v>
      </c>
      <c r="E44" s="19">
        <v>1</v>
      </c>
      <c r="F44" s="341">
        <v>321</v>
      </c>
      <c r="G44" s="341">
        <v>320</v>
      </c>
      <c r="H44" s="84">
        <v>1</v>
      </c>
      <c r="I44" s="54">
        <f t="shared" si="2"/>
        <v>7.7441077441077436E-2</v>
      </c>
      <c r="J44" s="54">
        <f t="shared" si="3"/>
        <v>0</v>
      </c>
      <c r="K44" s="53"/>
    </row>
    <row r="45" spans="2:11" ht="15" customHeight="1">
      <c r="B45" s="101" t="s">
        <v>71</v>
      </c>
      <c r="C45" s="348">
        <f t="shared" si="1"/>
        <v>3861</v>
      </c>
      <c r="D45" s="10">
        <f>[1]Q304!$B$129+[1]Q304!$C$129</f>
        <v>3824</v>
      </c>
      <c r="E45" s="19">
        <v>37</v>
      </c>
      <c r="F45" s="341">
        <v>3736</v>
      </c>
      <c r="G45" s="341">
        <v>3729</v>
      </c>
      <c r="H45" s="84">
        <v>7</v>
      </c>
      <c r="I45" s="54">
        <f t="shared" si="2"/>
        <v>-2.4843096234309622E-2</v>
      </c>
      <c r="J45" s="54">
        <f t="shared" si="3"/>
        <v>-0.81081081081081086</v>
      </c>
      <c r="K45" s="53"/>
    </row>
    <row r="46" spans="2:11" ht="15" customHeight="1">
      <c r="B46" s="101" t="s">
        <v>72</v>
      </c>
      <c r="C46" s="348">
        <f t="shared" si="1"/>
        <v>17277</v>
      </c>
      <c r="D46" s="10">
        <f>[1]Q304!$B$133+[1]Q304!$C$133</f>
        <v>17249</v>
      </c>
      <c r="E46" s="19">
        <v>28</v>
      </c>
      <c r="F46" s="341">
        <v>20882</v>
      </c>
      <c r="G46" s="341">
        <v>20872</v>
      </c>
      <c r="H46" s="84">
        <v>10</v>
      </c>
      <c r="I46" s="54">
        <f t="shared" si="2"/>
        <v>0.21004116180648152</v>
      </c>
      <c r="J46" s="54">
        <f t="shared" si="3"/>
        <v>-0.6428571428571429</v>
      </c>
      <c r="K46" s="53"/>
    </row>
    <row r="47" spans="2:11" ht="15" customHeight="1">
      <c r="B47" s="101" t="s">
        <v>73</v>
      </c>
      <c r="C47" s="348">
        <f t="shared" si="1"/>
        <v>373</v>
      </c>
      <c r="D47" s="10">
        <f>[1]Q304!$B$137+[1]Q304!$C$137</f>
        <v>373</v>
      </c>
      <c r="E47" s="19">
        <v>0</v>
      </c>
      <c r="F47" s="341">
        <v>319</v>
      </c>
      <c r="G47" s="341">
        <v>319</v>
      </c>
      <c r="H47" s="84">
        <v>0</v>
      </c>
      <c r="I47" s="54">
        <f t="shared" si="2"/>
        <v>-0.1447721179624665</v>
      </c>
      <c r="J47" s="54" t="s">
        <v>166</v>
      </c>
      <c r="K47" s="53"/>
    </row>
    <row r="48" spans="2:11" ht="15" customHeight="1">
      <c r="B48" s="101" t="s">
        <v>74</v>
      </c>
      <c r="C48" s="348">
        <f t="shared" si="1"/>
        <v>7759</v>
      </c>
      <c r="D48" s="10">
        <f>[1]Q304!$B$141+[1]Q304!$C$141</f>
        <v>7681</v>
      </c>
      <c r="E48" s="19">
        <v>78</v>
      </c>
      <c r="F48" s="341">
        <v>7250</v>
      </c>
      <c r="G48" s="341">
        <v>7242</v>
      </c>
      <c r="H48" s="84">
        <v>8</v>
      </c>
      <c r="I48" s="54">
        <f t="shared" si="2"/>
        <v>-5.715401640411405E-2</v>
      </c>
      <c r="J48" s="54">
        <f t="shared" si="3"/>
        <v>-0.89743589743589747</v>
      </c>
      <c r="K48" s="53"/>
    </row>
    <row r="49" spans="2:11" ht="15" customHeight="1">
      <c r="B49" s="101" t="s">
        <v>75</v>
      </c>
      <c r="C49" s="348">
        <f t="shared" si="1"/>
        <v>1000</v>
      </c>
      <c r="D49" s="10" t="str">
        <f>[1]Q304!$B$145</f>
        <v>994</v>
      </c>
      <c r="E49" s="19">
        <v>6</v>
      </c>
      <c r="F49" s="341">
        <v>836</v>
      </c>
      <c r="G49" s="341">
        <v>835</v>
      </c>
      <c r="H49" s="84">
        <v>1</v>
      </c>
      <c r="I49" s="54">
        <f t="shared" si="2"/>
        <v>-0.15995975855130784</v>
      </c>
      <c r="J49" s="54">
        <f t="shared" si="3"/>
        <v>-0.83333333333333337</v>
      </c>
      <c r="K49" s="53"/>
    </row>
    <row r="50" spans="2:11" ht="15" customHeight="1">
      <c r="B50" s="101" t="s">
        <v>76</v>
      </c>
      <c r="C50" s="348">
        <f t="shared" si="1"/>
        <v>1744</v>
      </c>
      <c r="D50" s="10">
        <f>[1]Q304!$B$149+[1]Q304!$C$149</f>
        <v>1742</v>
      </c>
      <c r="E50" s="19">
        <v>2</v>
      </c>
      <c r="F50" s="341">
        <v>1866</v>
      </c>
      <c r="G50" s="341">
        <v>1865</v>
      </c>
      <c r="H50" s="84">
        <v>1</v>
      </c>
      <c r="I50" s="54">
        <f t="shared" si="2"/>
        <v>7.0608495981630312E-2</v>
      </c>
      <c r="J50" s="54">
        <f t="shared" si="3"/>
        <v>-0.5</v>
      </c>
      <c r="K50" s="53"/>
    </row>
    <row r="51" spans="2:11" ht="15" customHeight="1">
      <c r="B51" s="101" t="s">
        <v>77</v>
      </c>
      <c r="C51" s="348">
        <f t="shared" si="1"/>
        <v>779</v>
      </c>
      <c r="D51" s="10">
        <f>[1]Q304!$B$153+[1]Q304!$C$153</f>
        <v>776</v>
      </c>
      <c r="E51" s="19">
        <v>3</v>
      </c>
      <c r="F51" s="341">
        <v>663</v>
      </c>
      <c r="G51" s="341">
        <v>662</v>
      </c>
      <c r="H51" s="84">
        <v>1</v>
      </c>
      <c r="I51" s="54">
        <f t="shared" si="2"/>
        <v>-0.14690721649484537</v>
      </c>
      <c r="J51" s="54">
        <f t="shared" si="3"/>
        <v>-0.66666666666666663</v>
      </c>
      <c r="K51" s="53"/>
    </row>
    <row r="52" spans="2:11" ht="15" customHeight="1">
      <c r="B52" s="101" t="s">
        <v>78</v>
      </c>
      <c r="C52" s="348">
        <f t="shared" si="1"/>
        <v>13759</v>
      </c>
      <c r="D52" s="10">
        <f>[1]Q304!$B$157+[1]Q304!$C$157</f>
        <v>13726</v>
      </c>
      <c r="E52" s="19">
        <v>33</v>
      </c>
      <c r="F52" s="341">
        <v>15128</v>
      </c>
      <c r="G52" s="341">
        <v>15120</v>
      </c>
      <c r="H52" s="84">
        <v>8</v>
      </c>
      <c r="I52" s="54">
        <f t="shared" si="2"/>
        <v>0.10155908494827336</v>
      </c>
      <c r="J52" s="54">
        <f t="shared" si="3"/>
        <v>-0.75757575757575757</v>
      </c>
      <c r="K52" s="53"/>
    </row>
    <row r="53" spans="2:11" ht="15" customHeight="1">
      <c r="B53" s="101" t="s">
        <v>79</v>
      </c>
      <c r="C53" s="348">
        <f t="shared" si="1"/>
        <v>3070</v>
      </c>
      <c r="D53" s="10">
        <f>[1]Q304!$B$161+[1]Q304!$C$161</f>
        <v>3067</v>
      </c>
      <c r="E53" s="19">
        <v>3</v>
      </c>
      <c r="F53" s="341">
        <v>3284</v>
      </c>
      <c r="G53" s="341">
        <v>3284</v>
      </c>
      <c r="H53" s="84">
        <v>0</v>
      </c>
      <c r="I53" s="54">
        <f t="shared" si="2"/>
        <v>7.0753179002282354E-2</v>
      </c>
      <c r="J53" s="54">
        <f t="shared" si="3"/>
        <v>-1</v>
      </c>
      <c r="K53" s="53"/>
    </row>
    <row r="54" spans="2:11" ht="15" customHeight="1">
      <c r="B54" s="101" t="s">
        <v>80</v>
      </c>
      <c r="C54" s="348">
        <f t="shared" si="1"/>
        <v>7068</v>
      </c>
      <c r="D54" s="10">
        <f>[1]Q304!$B$165+[1]Q304!$C$165</f>
        <v>7033</v>
      </c>
      <c r="E54" s="19">
        <v>35</v>
      </c>
      <c r="F54" s="341">
        <v>7011</v>
      </c>
      <c r="G54" s="341">
        <v>7005</v>
      </c>
      <c r="H54" s="84">
        <v>6</v>
      </c>
      <c r="I54" s="54">
        <f t="shared" si="2"/>
        <v>-3.981231337978103E-3</v>
      </c>
      <c r="J54" s="54">
        <f t="shared" si="3"/>
        <v>-0.82857142857142863</v>
      </c>
      <c r="K54" s="53"/>
    </row>
    <row r="55" spans="2:11" ht="15" customHeight="1">
      <c r="B55" s="101" t="s">
        <v>81</v>
      </c>
      <c r="C55" s="348">
        <f t="shared" si="1"/>
        <v>5504</v>
      </c>
      <c r="D55" s="10">
        <f>[1]Q304!$B$169+[1]Q304!$C$169</f>
        <v>5501</v>
      </c>
      <c r="E55" s="19">
        <v>3</v>
      </c>
      <c r="F55" s="341">
        <v>5096</v>
      </c>
      <c r="G55" s="341">
        <v>5092</v>
      </c>
      <c r="H55" s="84">
        <v>4</v>
      </c>
      <c r="I55" s="54">
        <f t="shared" si="2"/>
        <v>-7.4350118160334489E-2</v>
      </c>
      <c r="J55" s="54">
        <f t="shared" si="3"/>
        <v>0.33333333333333331</v>
      </c>
      <c r="K55" s="53"/>
    </row>
    <row r="56" spans="2:11" ht="15" customHeight="1">
      <c r="B56" s="101" t="s">
        <v>82</v>
      </c>
      <c r="C56" s="348">
        <f t="shared" si="1"/>
        <v>4700</v>
      </c>
      <c r="D56" s="10">
        <f>[1]Q304!$B$173+[1]Q304!$C$173</f>
        <v>4700</v>
      </c>
      <c r="E56" s="19">
        <v>0</v>
      </c>
      <c r="F56" s="341">
        <v>4512</v>
      </c>
      <c r="G56" s="341">
        <v>4511</v>
      </c>
      <c r="H56" s="84">
        <v>1</v>
      </c>
      <c r="I56" s="54">
        <f t="shared" si="2"/>
        <v>-4.0212765957446807E-2</v>
      </c>
      <c r="J56" s="54" t="s">
        <v>166</v>
      </c>
      <c r="K56" s="53"/>
    </row>
    <row r="57" spans="2:11" ht="15" customHeight="1">
      <c r="B57" s="101" t="s">
        <v>83</v>
      </c>
      <c r="C57" s="348">
        <f t="shared" si="1"/>
        <v>7632</v>
      </c>
      <c r="D57" s="10">
        <f>[1]Q304!$B$177+[1]Q304!$C$177</f>
        <v>7619</v>
      </c>
      <c r="E57" s="19">
        <v>13</v>
      </c>
      <c r="F57" s="341">
        <v>8326</v>
      </c>
      <c r="G57" s="341">
        <v>8324</v>
      </c>
      <c r="H57" s="84">
        <v>2</v>
      </c>
      <c r="I57" s="54">
        <f t="shared" si="2"/>
        <v>9.2531828323927021E-2</v>
      </c>
      <c r="J57" s="54">
        <f t="shared" si="3"/>
        <v>-0.84615384615384615</v>
      </c>
      <c r="K57" s="53"/>
    </row>
    <row r="58" spans="2:11" ht="15" customHeight="1">
      <c r="B58" s="101" t="s">
        <v>84</v>
      </c>
      <c r="C58" s="348">
        <f t="shared" si="1"/>
        <v>1493</v>
      </c>
      <c r="D58" s="10">
        <f>[1]Q304!$B$181+[1]Q304!$C$181</f>
        <v>1491</v>
      </c>
      <c r="E58" s="19">
        <v>2</v>
      </c>
      <c r="F58" s="341">
        <v>1350</v>
      </c>
      <c r="G58" s="341">
        <v>1348</v>
      </c>
      <c r="H58" s="84">
        <v>2</v>
      </c>
      <c r="I58" s="54">
        <f t="shared" si="2"/>
        <v>-9.5908786049631115E-2</v>
      </c>
      <c r="J58" s="54">
        <f t="shared" si="3"/>
        <v>0</v>
      </c>
      <c r="K58" s="53"/>
    </row>
    <row r="59" spans="2:11" ht="15" customHeight="1">
      <c r="B59" s="101" t="s">
        <v>85</v>
      </c>
      <c r="C59" s="348">
        <f t="shared" si="1"/>
        <v>2535</v>
      </c>
      <c r="D59" s="10">
        <f>[1]Q304!$B$185+[1]Q304!$C$185</f>
        <v>2535</v>
      </c>
      <c r="E59" s="19">
        <v>0</v>
      </c>
      <c r="F59" s="341">
        <v>2365</v>
      </c>
      <c r="G59" s="341">
        <v>2364</v>
      </c>
      <c r="H59" s="84">
        <v>1</v>
      </c>
      <c r="I59" s="54">
        <f t="shared" si="2"/>
        <v>-6.7455621301775154E-2</v>
      </c>
      <c r="J59" s="54" t="s">
        <v>166</v>
      </c>
      <c r="K59" s="53"/>
    </row>
    <row r="60" spans="2:11" ht="15" customHeight="1">
      <c r="B60" s="101" t="s">
        <v>86</v>
      </c>
      <c r="C60" s="348">
        <f t="shared" si="1"/>
        <v>807</v>
      </c>
      <c r="D60" s="10">
        <f>[1]Q304!$B$189+[1]Q304!$C$189</f>
        <v>805</v>
      </c>
      <c r="E60" s="19">
        <v>2</v>
      </c>
      <c r="F60" s="341">
        <v>859</v>
      </c>
      <c r="G60" s="341">
        <v>859</v>
      </c>
      <c r="H60" s="84">
        <v>0</v>
      </c>
      <c r="I60" s="54">
        <f t="shared" si="2"/>
        <v>6.70807453416149E-2</v>
      </c>
      <c r="J60" s="54">
        <f t="shared" si="3"/>
        <v>-1</v>
      </c>
      <c r="K60" s="53"/>
    </row>
    <row r="61" spans="2:11" ht="15" customHeight="1">
      <c r="B61" s="101" t="s">
        <v>87</v>
      </c>
      <c r="C61" s="348">
        <f t="shared" si="1"/>
        <v>465</v>
      </c>
      <c r="D61" s="10">
        <f>[1]Q304!$B$193+[1]Q304!$C$193</f>
        <v>465</v>
      </c>
      <c r="E61" s="19">
        <v>0</v>
      </c>
      <c r="F61" s="341">
        <v>383</v>
      </c>
      <c r="G61" s="341">
        <v>383</v>
      </c>
      <c r="H61" s="84">
        <v>0</v>
      </c>
      <c r="I61" s="54">
        <f t="shared" si="2"/>
        <v>-0.17634408602150536</v>
      </c>
      <c r="J61" s="54" t="s">
        <v>166</v>
      </c>
      <c r="K61" s="53"/>
    </row>
    <row r="62" spans="2:11" ht="15" customHeight="1">
      <c r="B62" s="101" t="s">
        <v>88</v>
      </c>
      <c r="C62" s="348">
        <f t="shared" si="1"/>
        <v>1493</v>
      </c>
      <c r="D62" s="10">
        <f>[1]Q304!$B$197+[1]Q304!$C$197</f>
        <v>1486</v>
      </c>
      <c r="E62" s="19">
        <v>7</v>
      </c>
      <c r="F62" s="341">
        <v>1277</v>
      </c>
      <c r="G62" s="341">
        <v>1277</v>
      </c>
      <c r="H62" s="84">
        <v>0</v>
      </c>
      <c r="I62" s="54">
        <f t="shared" si="2"/>
        <v>-0.14064602960969044</v>
      </c>
      <c r="J62" s="54">
        <f t="shared" si="3"/>
        <v>-1</v>
      </c>
      <c r="K62" s="53"/>
    </row>
    <row r="63" spans="2:11" ht="15" customHeight="1">
      <c r="B63" s="101" t="s">
        <v>89</v>
      </c>
      <c r="C63" s="348">
        <f t="shared" si="1"/>
        <v>2447</v>
      </c>
      <c r="D63" s="10">
        <f>[1]Q304!$B$201+[1]Q304!$C$201</f>
        <v>2438</v>
      </c>
      <c r="E63" s="19">
        <v>9</v>
      </c>
      <c r="F63" s="341">
        <v>2732</v>
      </c>
      <c r="G63" s="341">
        <v>2732</v>
      </c>
      <c r="H63" s="84">
        <v>0</v>
      </c>
      <c r="I63" s="54">
        <f t="shared" si="2"/>
        <v>0.12059064807219032</v>
      </c>
      <c r="J63" s="54">
        <f t="shared" si="3"/>
        <v>-1</v>
      </c>
      <c r="K63" s="53"/>
    </row>
    <row r="64" spans="2:11" ht="15" customHeight="1">
      <c r="B64" s="101" t="s">
        <v>90</v>
      </c>
      <c r="C64" s="348">
        <f t="shared" si="1"/>
        <v>1975</v>
      </c>
      <c r="D64" s="10">
        <f>[1]Q304!$B$205+[1]Q304!$C$205</f>
        <v>1961</v>
      </c>
      <c r="E64" s="19">
        <v>14</v>
      </c>
      <c r="F64" s="341">
        <v>1781</v>
      </c>
      <c r="G64" s="341">
        <v>1774</v>
      </c>
      <c r="H64" s="84">
        <v>7</v>
      </c>
      <c r="I64" s="54">
        <f t="shared" si="2"/>
        <v>-9.5359510453850077E-2</v>
      </c>
      <c r="J64" s="54">
        <f t="shared" si="3"/>
        <v>-0.5</v>
      </c>
      <c r="K64" s="53"/>
    </row>
    <row r="65" spans="2:11" ht="15" customHeight="1">
      <c r="B65" s="101" t="s">
        <v>91</v>
      </c>
      <c r="C65" s="348">
        <f t="shared" si="1"/>
        <v>514</v>
      </c>
      <c r="D65" s="10" t="str">
        <f>[1]Q304!$B$209</f>
        <v>511</v>
      </c>
      <c r="E65" s="19">
        <v>3</v>
      </c>
      <c r="F65" s="341">
        <v>410</v>
      </c>
      <c r="G65" s="341">
        <v>409</v>
      </c>
      <c r="H65" s="84">
        <v>1</v>
      </c>
      <c r="I65" s="54">
        <f t="shared" si="2"/>
        <v>-0.19960861056751467</v>
      </c>
      <c r="J65" s="54">
        <f t="shared" si="3"/>
        <v>-0.66666666666666663</v>
      </c>
      <c r="K65" s="53"/>
    </row>
    <row r="66" spans="2:11" ht="15" customHeight="1">
      <c r="B66" s="101" t="s">
        <v>92</v>
      </c>
      <c r="C66" s="348">
        <f t="shared" si="1"/>
        <v>1159</v>
      </c>
      <c r="D66" s="10">
        <f>[1]Q304!$B$213+[1]Q304!$C$213</f>
        <v>1152</v>
      </c>
      <c r="E66" s="19">
        <v>7</v>
      </c>
      <c r="F66" s="341">
        <v>1331</v>
      </c>
      <c r="G66" s="341">
        <v>1325</v>
      </c>
      <c r="H66" s="84">
        <v>6</v>
      </c>
      <c r="I66" s="54">
        <f t="shared" si="2"/>
        <v>0.1501736111111111</v>
      </c>
      <c r="J66" s="54">
        <f t="shared" si="3"/>
        <v>-0.14285714285714285</v>
      </c>
      <c r="K66" s="53"/>
    </row>
    <row r="67" spans="2:11">
      <c r="B67" s="130" t="s">
        <v>171</v>
      </c>
      <c r="C67" s="135" t="s">
        <v>925</v>
      </c>
      <c r="F67" s="31"/>
      <c r="G67" s="31"/>
      <c r="H67" s="31"/>
      <c r="I67" s="403" t="s">
        <v>941</v>
      </c>
      <c r="J67" s="403"/>
    </row>
    <row r="68" spans="2:11">
      <c r="F68" s="31"/>
      <c r="G68" s="31"/>
      <c r="H68" s="31"/>
      <c r="I68" s="31"/>
      <c r="J68" s="31"/>
    </row>
    <row r="69" spans="2:11" s="8" customFormat="1" ht="12.75"/>
    <row r="70" spans="2:11" s="8" customFormat="1" ht="12.75"/>
    <row r="71" spans="2:11" s="8" customFormat="1" ht="12.75"/>
    <row r="72" spans="2:11">
      <c r="F72" s="31"/>
      <c r="G72" s="31"/>
      <c r="H72" s="31"/>
      <c r="I72" s="31"/>
      <c r="J72" s="31"/>
    </row>
    <row r="73" spans="2:11">
      <c r="F73" s="31"/>
      <c r="G73" s="31"/>
      <c r="H73" s="31"/>
      <c r="I73" s="31"/>
      <c r="J73" s="31"/>
    </row>
    <row r="74" spans="2:11">
      <c r="F74" s="31"/>
      <c r="G74" s="31"/>
      <c r="H74" s="31"/>
      <c r="I74" s="31"/>
      <c r="J74" s="31"/>
    </row>
    <row r="75" spans="2:11">
      <c r="F75" s="31"/>
      <c r="G75" s="31"/>
      <c r="H75" s="31"/>
      <c r="I75" s="31"/>
      <c r="J75" s="31"/>
    </row>
    <row r="76" spans="2:11">
      <c r="F76" s="31"/>
      <c r="G76" s="31"/>
      <c r="H76" s="31"/>
      <c r="I76" s="31"/>
      <c r="J76" s="31"/>
    </row>
  </sheetData>
  <sheetProtection password="C6B8" sheet="1" objects="1" scenarios="1"/>
  <mergeCells count="4">
    <mergeCell ref="C8:E8"/>
    <mergeCell ref="F8:H8"/>
    <mergeCell ref="I8:J8"/>
    <mergeCell ref="I67:J67"/>
  </mergeCells>
  <pageMargins left="0.7" right="0.7" top="0.75" bottom="0.75" header="0.3" footer="0.3"/>
  <pageSetup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L45"/>
  <sheetViews>
    <sheetView topLeftCell="A28" workbookViewId="0">
      <selection activeCell="B41" sqref="B41:C41"/>
    </sheetView>
  </sheetViews>
  <sheetFormatPr defaultRowHeight="12"/>
  <cols>
    <col min="1" max="1" width="9.140625" style="53"/>
    <col min="2" max="2" width="19.28515625" style="53" bestFit="1" customWidth="1"/>
    <col min="3" max="3" width="15.7109375" style="53" customWidth="1"/>
    <col min="4" max="4" width="12.140625" style="53" customWidth="1"/>
    <col min="5" max="5" width="13.5703125" style="53" customWidth="1"/>
    <col min="6" max="6" width="11.7109375" style="53" customWidth="1"/>
    <col min="7" max="7" width="16.28515625" style="53" customWidth="1"/>
    <col min="8" max="8" width="13.5703125" style="53" customWidth="1"/>
    <col min="9" max="9" width="14.85546875" style="53" customWidth="1"/>
    <col min="10" max="10" width="15.28515625" style="53" customWidth="1"/>
    <col min="11" max="11" width="13.5703125" style="53" customWidth="1"/>
    <col min="12" max="12" width="15.7109375" style="53" customWidth="1"/>
    <col min="13" max="16384" width="9.140625" style="53"/>
  </cols>
  <sheetData>
    <row r="5" spans="1:12">
      <c r="A5" s="60" t="s">
        <v>727</v>
      </c>
      <c r="B5" s="60" t="s">
        <v>734</v>
      </c>
      <c r="C5" s="60"/>
      <c r="D5" s="60"/>
      <c r="E5" s="60"/>
    </row>
    <row r="6" spans="1:12" ht="12.75" customHeight="1">
      <c r="A6" s="60"/>
      <c r="B6" s="60"/>
      <c r="C6" s="60"/>
      <c r="D6" s="60"/>
      <c r="E6" s="60"/>
    </row>
    <row r="8" spans="1:12" s="140" customFormat="1" ht="25.5" customHeight="1">
      <c r="C8" s="372" t="s">
        <v>167</v>
      </c>
      <c r="D8" s="372"/>
      <c r="E8" s="372"/>
      <c r="F8" s="372"/>
      <c r="G8" s="322"/>
      <c r="H8" s="322"/>
      <c r="I8" s="322"/>
      <c r="J8" s="322"/>
      <c r="K8" s="322"/>
      <c r="L8" s="322"/>
    </row>
    <row r="9" spans="1:12" ht="1.5" customHeight="1">
      <c r="C9" s="322"/>
      <c r="D9" s="322"/>
      <c r="E9" s="322"/>
      <c r="F9" s="322"/>
      <c r="G9" s="322"/>
      <c r="H9" s="322"/>
      <c r="I9" s="322"/>
      <c r="J9" s="322"/>
      <c r="K9" s="322"/>
      <c r="L9" s="322"/>
    </row>
    <row r="10" spans="1:12" ht="48" customHeight="1">
      <c r="B10" s="25"/>
      <c r="C10" s="372" t="s">
        <v>167</v>
      </c>
      <c r="D10" s="372"/>
      <c r="E10" s="372"/>
      <c r="F10" s="372"/>
      <c r="G10" s="62" t="s">
        <v>119</v>
      </c>
      <c r="H10" s="62" t="s">
        <v>120</v>
      </c>
      <c r="I10" s="62" t="s">
        <v>121</v>
      </c>
      <c r="J10" s="62" t="s">
        <v>119</v>
      </c>
      <c r="K10" s="62" t="s">
        <v>120</v>
      </c>
      <c r="L10" s="62" t="s">
        <v>121</v>
      </c>
    </row>
    <row r="11" spans="1:12">
      <c r="B11" s="25"/>
      <c r="C11" s="62">
        <v>1981</v>
      </c>
      <c r="D11" s="62">
        <v>1991</v>
      </c>
      <c r="E11" s="62">
        <v>2001</v>
      </c>
      <c r="F11" s="62">
        <v>2011</v>
      </c>
      <c r="G11" s="405">
        <v>2001</v>
      </c>
      <c r="H11" s="405"/>
      <c r="I11" s="405"/>
      <c r="J11" s="404">
        <v>2011</v>
      </c>
      <c r="K11" s="404"/>
      <c r="L11" s="404"/>
    </row>
    <row r="12" spans="1:12" ht="15" customHeight="1">
      <c r="B12" s="13" t="s">
        <v>3</v>
      </c>
      <c r="C12" s="34">
        <v>2507706</v>
      </c>
      <c r="D12" s="11">
        <v>2861719</v>
      </c>
      <c r="E12" s="11">
        <v>3160043</v>
      </c>
      <c r="F12" s="82">
        <v>3543595</v>
      </c>
      <c r="G12" s="11">
        <v>2887305</v>
      </c>
      <c r="H12" s="11">
        <v>239706</v>
      </c>
      <c r="I12" s="99">
        <v>33030</v>
      </c>
      <c r="J12" s="11">
        <v>3306299</v>
      </c>
      <c r="K12" s="11">
        <v>212389</v>
      </c>
      <c r="L12" s="99">
        <v>24907</v>
      </c>
    </row>
    <row r="13" spans="1:12" ht="15" customHeight="1">
      <c r="B13" s="76" t="s">
        <v>0</v>
      </c>
      <c r="C13" s="33" t="s">
        <v>166</v>
      </c>
      <c r="D13" s="10">
        <v>660238</v>
      </c>
      <c r="E13" s="10">
        <v>394520</v>
      </c>
      <c r="F13" s="80">
        <v>448720</v>
      </c>
      <c r="G13" s="10">
        <v>349183</v>
      </c>
      <c r="H13" s="10">
        <v>40604</v>
      </c>
      <c r="I13" s="97">
        <v>4733</v>
      </c>
      <c r="J13" s="10">
        <v>407327</v>
      </c>
      <c r="K13" s="10">
        <v>37832</v>
      </c>
      <c r="L13" s="97">
        <v>3561</v>
      </c>
    </row>
    <row r="14" spans="1:12" ht="15" customHeight="1">
      <c r="B14" s="76" t="s">
        <v>1</v>
      </c>
      <c r="C14" s="33" t="s">
        <v>166</v>
      </c>
      <c r="D14" s="10">
        <v>217181</v>
      </c>
      <c r="E14" s="10">
        <v>249649</v>
      </c>
      <c r="F14" s="80">
        <v>277201</v>
      </c>
      <c r="G14" s="10">
        <v>216982</v>
      </c>
      <c r="H14" s="10">
        <v>29950</v>
      </c>
      <c r="I14" s="97">
        <v>2717</v>
      </c>
      <c r="J14" s="10">
        <v>246829</v>
      </c>
      <c r="K14" s="10">
        <v>27860</v>
      </c>
      <c r="L14" s="97">
        <v>2512</v>
      </c>
    </row>
    <row r="15" spans="1:12" ht="15" customHeight="1">
      <c r="B15" s="76" t="s">
        <v>2</v>
      </c>
      <c r="C15" s="77">
        <v>57579</v>
      </c>
      <c r="D15" s="17">
        <v>62041</v>
      </c>
      <c r="E15" s="17">
        <v>53387</v>
      </c>
      <c r="F15" s="81">
        <v>52485</v>
      </c>
      <c r="G15" s="17">
        <v>41295</v>
      </c>
      <c r="H15" s="17">
        <v>10863</v>
      </c>
      <c r="I15" s="98">
        <v>1229</v>
      </c>
      <c r="J15" s="17">
        <v>41476</v>
      </c>
      <c r="K15" s="17">
        <v>10060</v>
      </c>
      <c r="L15" s="98">
        <v>949</v>
      </c>
    </row>
    <row r="16" spans="1:12" ht="15" customHeight="1">
      <c r="B16" s="130" t="s">
        <v>171</v>
      </c>
      <c r="C16" s="135" t="s">
        <v>925</v>
      </c>
      <c r="D16" s="79"/>
      <c r="E16" s="37"/>
      <c r="F16" s="37"/>
      <c r="G16" s="37"/>
      <c r="H16" s="37"/>
      <c r="I16" s="37"/>
      <c r="J16" s="37"/>
      <c r="K16" s="57"/>
      <c r="L16" s="37"/>
    </row>
    <row r="17" spans="1:12" ht="15" customHeight="1">
      <c r="B17" s="56"/>
      <c r="C17" s="56"/>
      <c r="D17" s="79"/>
      <c r="E17" s="37"/>
      <c r="F17" s="37"/>
      <c r="G17" s="37"/>
      <c r="H17" s="37"/>
      <c r="I17" s="37"/>
      <c r="J17" s="37"/>
      <c r="K17" s="57"/>
      <c r="L17" s="37"/>
    </row>
    <row r="18" spans="1:12">
      <c r="B18" s="56"/>
      <c r="C18" s="92"/>
      <c r="D18" s="56"/>
      <c r="E18" s="37"/>
      <c r="F18" s="37"/>
      <c r="I18" s="37"/>
      <c r="J18" s="37"/>
      <c r="K18" s="57"/>
      <c r="L18" s="37"/>
    </row>
    <row r="19" spans="1:12">
      <c r="A19" s="60" t="s">
        <v>728</v>
      </c>
      <c r="B19" s="60" t="s">
        <v>136</v>
      </c>
      <c r="C19" s="92"/>
      <c r="D19" s="56"/>
      <c r="E19" s="37"/>
      <c r="F19" s="37"/>
      <c r="I19" s="37"/>
      <c r="J19" s="37"/>
      <c r="K19" s="57"/>
      <c r="L19" s="37"/>
    </row>
    <row r="20" spans="1:12">
      <c r="A20" s="60"/>
      <c r="B20" s="56"/>
      <c r="C20" s="92"/>
      <c r="D20" s="56"/>
      <c r="E20" s="37"/>
      <c r="F20" s="37"/>
      <c r="I20" s="37"/>
      <c r="J20" s="37"/>
      <c r="K20" s="57"/>
      <c r="L20" s="37"/>
    </row>
    <row r="21" spans="1:12" ht="25.5" customHeight="1">
      <c r="B21" s="93"/>
      <c r="C21" s="372" t="s">
        <v>136</v>
      </c>
      <c r="D21" s="372"/>
      <c r="E21" s="372"/>
      <c r="F21" s="372"/>
      <c r="G21" s="372"/>
      <c r="H21" s="372"/>
      <c r="K21" s="66"/>
      <c r="L21" s="66"/>
    </row>
    <row r="22" spans="1:12" ht="72" customHeight="1">
      <c r="B22" s="25"/>
      <c r="C22" s="127" t="s">
        <v>119</v>
      </c>
      <c r="D22" s="127" t="s">
        <v>120</v>
      </c>
      <c r="E22" s="127" t="s">
        <v>121</v>
      </c>
      <c r="F22" s="127" t="s">
        <v>119</v>
      </c>
      <c r="G22" s="127" t="s">
        <v>120</v>
      </c>
      <c r="H22" s="127" t="s">
        <v>121</v>
      </c>
      <c r="K22" s="66"/>
      <c r="L22" s="67"/>
    </row>
    <row r="23" spans="1:12" ht="0.75" customHeight="1">
      <c r="B23" s="25"/>
      <c r="C23" s="127"/>
      <c r="D23" s="127"/>
      <c r="E23" s="127"/>
      <c r="F23" s="127"/>
      <c r="G23" s="127"/>
      <c r="H23" s="127"/>
      <c r="K23" s="67"/>
      <c r="L23" s="67"/>
    </row>
    <row r="24" spans="1:12" ht="15" customHeight="1">
      <c r="B24" s="25"/>
      <c r="C24" s="405">
        <v>2001</v>
      </c>
      <c r="D24" s="405"/>
      <c r="E24" s="405"/>
      <c r="F24" s="404">
        <v>2011</v>
      </c>
      <c r="G24" s="404"/>
      <c r="H24" s="404"/>
      <c r="K24" s="66"/>
      <c r="L24" s="66"/>
    </row>
    <row r="25" spans="1:12" ht="15" customHeight="1">
      <c r="B25" s="13" t="s">
        <v>3</v>
      </c>
      <c r="C25" s="64">
        <v>0.91369168077776153</v>
      </c>
      <c r="D25" s="22">
        <v>7.5855296905769948E-2</v>
      </c>
      <c r="E25" s="23">
        <v>1.0452389413688357E-2</v>
      </c>
      <c r="F25" s="22">
        <v>0.93303523681459088</v>
      </c>
      <c r="G25" s="22">
        <v>5.9936025420512219E-2</v>
      </c>
      <c r="H25" s="23">
        <v>7.028737764896948E-3</v>
      </c>
      <c r="K25" s="54"/>
      <c r="L25" s="10"/>
    </row>
    <row r="26" spans="1:12" ht="15" customHeight="1">
      <c r="B26" s="76" t="s">
        <v>0</v>
      </c>
      <c r="C26" s="63">
        <v>0.88508313900435975</v>
      </c>
      <c r="D26" s="24">
        <v>0.10292000405556119</v>
      </c>
      <c r="E26" s="15">
        <v>1.1996856940079084E-2</v>
      </c>
      <c r="F26" s="24">
        <v>0.90775316455696198</v>
      </c>
      <c r="G26" s="24">
        <v>8.4310928864325188E-2</v>
      </c>
      <c r="H26" s="15">
        <v>7.9359065787127838E-3</v>
      </c>
      <c r="K26" s="54"/>
      <c r="L26" s="10"/>
    </row>
    <row r="27" spans="1:12" ht="15" customHeight="1">
      <c r="B27" s="76" t="s">
        <v>1</v>
      </c>
      <c r="C27" s="63">
        <v>0.86914828419100421</v>
      </c>
      <c r="D27" s="24">
        <v>0.11996843568369991</v>
      </c>
      <c r="E27" s="15">
        <v>1.0883280125295915E-2</v>
      </c>
      <c r="F27" s="24">
        <v>0.89043329569518148</v>
      </c>
      <c r="G27" s="24">
        <v>0.10050468793402621</v>
      </c>
      <c r="H27" s="15">
        <v>9.0620163707923126E-3</v>
      </c>
      <c r="K27" s="57"/>
      <c r="L27" s="37"/>
    </row>
    <row r="28" spans="1:12" ht="15" customHeight="1">
      <c r="B28" s="76" t="s">
        <v>2</v>
      </c>
      <c r="C28" s="105">
        <v>0.77350291269410154</v>
      </c>
      <c r="D28" s="104">
        <v>0.20347650177009385</v>
      </c>
      <c r="E28" s="65">
        <v>2.3020585535804598E-2</v>
      </c>
      <c r="F28" s="104">
        <v>0.79024483185672101</v>
      </c>
      <c r="G28" s="104">
        <v>0.1916738115652091</v>
      </c>
      <c r="H28" s="65">
        <v>1.8081356578069925E-2</v>
      </c>
      <c r="K28" s="54"/>
      <c r="L28" s="54"/>
    </row>
    <row r="29" spans="1:12">
      <c r="B29" s="130" t="s">
        <v>171</v>
      </c>
      <c r="C29" s="135" t="s">
        <v>938</v>
      </c>
      <c r="D29" s="37"/>
      <c r="E29" s="57"/>
      <c r="F29" s="37"/>
      <c r="G29" s="57"/>
      <c r="H29" s="57"/>
      <c r="I29" s="55"/>
      <c r="J29" s="54"/>
      <c r="K29" s="54"/>
      <c r="L29" s="54"/>
    </row>
    <row r="30" spans="1:12">
      <c r="B30" s="37"/>
      <c r="C30" s="37"/>
      <c r="D30" s="37"/>
      <c r="E30" s="57"/>
      <c r="F30" s="37"/>
      <c r="G30" s="57"/>
      <c r="H30" s="57"/>
      <c r="I30" s="55"/>
      <c r="J30" s="54"/>
      <c r="K30" s="54"/>
      <c r="L30" s="54"/>
    </row>
    <row r="31" spans="1:12">
      <c r="A31" s="60" t="s">
        <v>729</v>
      </c>
      <c r="B31" s="406" t="s">
        <v>137</v>
      </c>
      <c r="C31" s="406"/>
      <c r="D31" s="406"/>
      <c r="E31" s="406"/>
      <c r="F31" s="406"/>
      <c r="G31" s="57"/>
      <c r="H31" s="57"/>
      <c r="I31" s="55"/>
      <c r="J31" s="54"/>
      <c r="K31" s="54"/>
      <c r="L31" s="54"/>
    </row>
    <row r="32" spans="1:12">
      <c r="A32" s="60"/>
      <c r="B32" s="37"/>
      <c r="C32" s="37"/>
      <c r="D32" s="37"/>
      <c r="E32" s="57"/>
      <c r="F32" s="37"/>
      <c r="G32" s="57"/>
      <c r="H32" s="57"/>
      <c r="I32" s="55"/>
      <c r="J32" s="54"/>
      <c r="K32" s="54"/>
      <c r="L32" s="54"/>
    </row>
    <row r="33" spans="1:12">
      <c r="A33" s="60"/>
      <c r="B33" s="37"/>
      <c r="C33" s="37"/>
      <c r="D33" s="37"/>
      <c r="E33" s="57"/>
      <c r="F33" s="37"/>
      <c r="G33" s="57"/>
      <c r="H33" s="57"/>
      <c r="I33" s="55"/>
      <c r="J33" s="54"/>
      <c r="K33" s="54"/>
      <c r="L33" s="54"/>
    </row>
    <row r="34" spans="1:12" ht="32.25" customHeight="1">
      <c r="B34" s="37"/>
      <c r="C34" s="372" t="s">
        <v>137</v>
      </c>
      <c r="D34" s="372"/>
      <c r="E34" s="372"/>
      <c r="H34" s="66"/>
      <c r="I34" s="66"/>
      <c r="J34" s="66"/>
      <c r="K34" s="54"/>
      <c r="L34" s="54"/>
    </row>
    <row r="35" spans="1:12" ht="12" hidden="1" customHeight="1">
      <c r="B35" s="56"/>
      <c r="C35" s="58"/>
      <c r="D35" s="58"/>
      <c r="E35" s="59"/>
      <c r="H35" s="59"/>
      <c r="I35" s="59"/>
      <c r="J35" s="59"/>
    </row>
    <row r="36" spans="1:12" ht="57" customHeight="1">
      <c r="B36" s="56"/>
      <c r="C36" s="127" t="s">
        <v>119</v>
      </c>
      <c r="D36" s="127" t="s">
        <v>120</v>
      </c>
      <c r="E36" s="127" t="s">
        <v>121</v>
      </c>
      <c r="H36" s="67"/>
      <c r="I36" s="67"/>
      <c r="J36" s="67"/>
    </row>
    <row r="37" spans="1:12" ht="15" customHeight="1">
      <c r="B37" s="13" t="s">
        <v>3</v>
      </c>
      <c r="C37" s="69">
        <v>0.14511594722414153</v>
      </c>
      <c r="D37" s="61">
        <v>-0.11396043486604424</v>
      </c>
      <c r="E37" s="70">
        <v>-0.24592794429306691</v>
      </c>
      <c r="H37" s="54"/>
      <c r="I37" s="54"/>
      <c r="J37" s="54"/>
    </row>
    <row r="38" spans="1:12" ht="15" customHeight="1">
      <c r="B38" s="76" t="s">
        <v>0</v>
      </c>
      <c r="C38" s="71">
        <v>0.1665144064859973</v>
      </c>
      <c r="D38" s="54">
        <v>-6.8269136045709777E-2</v>
      </c>
      <c r="E38" s="72">
        <v>-0.24762307204732728</v>
      </c>
      <c r="H38" s="54"/>
      <c r="I38" s="54"/>
      <c r="J38" s="54"/>
    </row>
    <row r="39" spans="1:12" ht="15" customHeight="1">
      <c r="B39" s="76" t="s">
        <v>1</v>
      </c>
      <c r="C39" s="71">
        <v>0.13755518890967913</v>
      </c>
      <c r="D39" s="54">
        <v>-6.9782971619365614E-2</v>
      </c>
      <c r="E39" s="72">
        <v>-7.5450864924549138E-2</v>
      </c>
      <c r="H39" s="54"/>
      <c r="I39" s="54"/>
      <c r="J39" s="54"/>
    </row>
    <row r="40" spans="1:12" ht="15" customHeight="1">
      <c r="B40" s="76" t="s">
        <v>2</v>
      </c>
      <c r="C40" s="73">
        <v>4.383097227267224E-3</v>
      </c>
      <c r="D40" s="68">
        <v>-7.3920648071435141E-2</v>
      </c>
      <c r="E40" s="65">
        <v>-0.22782750203417412</v>
      </c>
      <c r="H40" s="57"/>
      <c r="I40" s="57"/>
      <c r="J40" s="57"/>
    </row>
    <row r="41" spans="1:12">
      <c r="B41" s="130" t="s">
        <v>171</v>
      </c>
      <c r="C41" s="135" t="s">
        <v>938</v>
      </c>
    </row>
    <row r="43" spans="1:12" s="8" customFormat="1" ht="12.75"/>
    <row r="44" spans="1:12" s="8" customFormat="1" ht="12.75"/>
    <row r="45" spans="1:12" s="8" customFormat="1" ht="12.75"/>
  </sheetData>
  <mergeCells count="9">
    <mergeCell ref="C8:F8"/>
    <mergeCell ref="C34:E34"/>
    <mergeCell ref="C21:H21"/>
    <mergeCell ref="J11:L11"/>
    <mergeCell ref="G11:I11"/>
    <mergeCell ref="C10:F10"/>
    <mergeCell ref="B31:F31"/>
    <mergeCell ref="C24:E24"/>
    <mergeCell ref="F24:H24"/>
  </mergeCells>
  <pageMargins left="0.7" right="0.7" top="0.75" bottom="0.75" header="0.3" footer="0.3"/>
  <pageSetup orientation="portrait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P68"/>
  <sheetViews>
    <sheetView workbookViewId="0">
      <selection activeCell="E17" sqref="E17"/>
    </sheetView>
  </sheetViews>
  <sheetFormatPr defaultRowHeight="12"/>
  <cols>
    <col min="1" max="1" width="9.140625" style="25"/>
    <col min="2" max="2" width="27.28515625" style="25" bestFit="1" customWidth="1"/>
    <col min="3" max="4" width="9.140625" style="25" customWidth="1"/>
    <col min="5" max="6" width="9.140625" style="25"/>
    <col min="7" max="7" width="17.28515625" style="25" customWidth="1"/>
    <col min="8" max="8" width="12.85546875" style="25" customWidth="1"/>
    <col min="9" max="9" width="16" style="25" customWidth="1"/>
    <col min="10" max="10" width="13.5703125" style="25" customWidth="1"/>
    <col min="11" max="11" width="13" style="25" customWidth="1"/>
    <col min="12" max="12" width="13.5703125" style="25" bestFit="1" customWidth="1"/>
    <col min="13" max="13" width="12.28515625" style="25" bestFit="1" customWidth="1"/>
    <col min="14" max="14" width="13.140625" style="25" bestFit="1" customWidth="1"/>
    <col min="15" max="15" width="13.5703125" style="25" bestFit="1" customWidth="1"/>
    <col min="16" max="16384" width="9.140625" style="25"/>
  </cols>
  <sheetData>
    <row r="5" spans="1:16">
      <c r="A5" s="60" t="s">
        <v>730</v>
      </c>
      <c r="B5" s="60" t="s">
        <v>735</v>
      </c>
    </row>
    <row r="7" spans="1:16">
      <c r="C7" s="60"/>
      <c r="D7" s="60"/>
    </row>
    <row r="8" spans="1:16" s="139" customFormat="1" ht="25.5" customHeight="1">
      <c r="C8" s="372" t="s">
        <v>122</v>
      </c>
      <c r="D8" s="372"/>
      <c r="E8" s="372"/>
      <c r="F8" s="372"/>
      <c r="G8" s="372"/>
      <c r="H8" s="372"/>
      <c r="I8" s="372"/>
      <c r="J8" s="372"/>
      <c r="K8" s="372"/>
      <c r="L8" s="372"/>
      <c r="M8" s="372"/>
      <c r="N8" s="372"/>
      <c r="O8" s="372"/>
    </row>
    <row r="9" spans="1:16" ht="54" customHeight="1">
      <c r="C9" s="367" t="s">
        <v>4</v>
      </c>
      <c r="D9" s="367"/>
      <c r="E9" s="367"/>
      <c r="F9" s="367"/>
      <c r="G9" s="62" t="s">
        <v>119</v>
      </c>
      <c r="H9" s="62" t="s">
        <v>120</v>
      </c>
      <c r="I9" s="62" t="s">
        <v>121</v>
      </c>
      <c r="J9" s="62" t="s">
        <v>119</v>
      </c>
      <c r="K9" s="62" t="s">
        <v>120</v>
      </c>
      <c r="L9" s="62" t="s">
        <v>121</v>
      </c>
      <c r="M9" s="62" t="s">
        <v>119</v>
      </c>
      <c r="N9" s="62" t="s">
        <v>120</v>
      </c>
      <c r="O9" s="62" t="s">
        <v>121</v>
      </c>
    </row>
    <row r="10" spans="1:16" ht="15" customHeight="1">
      <c r="C10" s="62">
        <v>1981</v>
      </c>
      <c r="D10" s="62">
        <v>1991</v>
      </c>
      <c r="E10" s="62">
        <v>2001</v>
      </c>
      <c r="F10" s="62">
        <v>2011</v>
      </c>
      <c r="G10" s="407">
        <v>1991</v>
      </c>
      <c r="H10" s="407"/>
      <c r="I10" s="407"/>
      <c r="J10" s="382">
        <v>2001</v>
      </c>
      <c r="K10" s="382"/>
      <c r="L10" s="382"/>
      <c r="M10" s="404">
        <v>2011</v>
      </c>
      <c r="N10" s="404"/>
      <c r="O10" s="404"/>
    </row>
    <row r="11" spans="1:16" ht="15" customHeight="1">
      <c r="B11" s="13" t="s">
        <v>3</v>
      </c>
      <c r="C11" s="34">
        <v>2507706</v>
      </c>
      <c r="D11" s="11">
        <v>2861719</v>
      </c>
      <c r="E11" s="11">
        <v>3160043</v>
      </c>
      <c r="F11" s="11">
        <v>3543595</v>
      </c>
      <c r="G11" s="34">
        <v>2621454</v>
      </c>
      <c r="H11" s="11" t="s">
        <v>166</v>
      </c>
      <c r="I11" s="11">
        <v>34512</v>
      </c>
      <c r="J11" s="11">
        <v>2887305</v>
      </c>
      <c r="K11" s="11">
        <v>239706</v>
      </c>
      <c r="L11" s="11">
        <v>33030</v>
      </c>
      <c r="M11" s="11">
        <v>3306299</v>
      </c>
      <c r="N11" s="11">
        <v>212389</v>
      </c>
      <c r="O11" s="126">
        <v>24907</v>
      </c>
    </row>
    <row r="12" spans="1:16" ht="15" customHeight="1">
      <c r="B12" s="76" t="s">
        <v>0</v>
      </c>
      <c r="C12" s="33" t="s">
        <v>166</v>
      </c>
      <c r="D12" s="10">
        <v>660238</v>
      </c>
      <c r="E12" s="10">
        <v>394520</v>
      </c>
      <c r="F12" s="10">
        <v>448720</v>
      </c>
      <c r="G12" s="33">
        <v>320212</v>
      </c>
      <c r="H12" s="10" t="s">
        <v>166</v>
      </c>
      <c r="I12" s="10">
        <v>4277</v>
      </c>
      <c r="J12" s="10">
        <v>349183</v>
      </c>
      <c r="K12" s="10">
        <v>40604</v>
      </c>
      <c r="L12" s="10">
        <v>4733</v>
      </c>
      <c r="M12" s="10">
        <v>407327</v>
      </c>
      <c r="N12" s="10">
        <v>37832</v>
      </c>
      <c r="O12" s="124">
        <v>3561</v>
      </c>
    </row>
    <row r="13" spans="1:16" ht="15" customHeight="1">
      <c r="B13" s="76" t="s">
        <v>1</v>
      </c>
      <c r="C13" s="33" t="s">
        <v>166</v>
      </c>
      <c r="D13" s="10">
        <v>217181</v>
      </c>
      <c r="E13" s="10">
        <v>249649</v>
      </c>
      <c r="F13" s="10">
        <v>277201</v>
      </c>
      <c r="G13" s="33">
        <v>206284</v>
      </c>
      <c r="H13" s="10" t="s">
        <v>166</v>
      </c>
      <c r="I13" s="10">
        <v>3330</v>
      </c>
      <c r="J13" s="10">
        <v>216982</v>
      </c>
      <c r="K13" s="10">
        <v>29950</v>
      </c>
      <c r="L13" s="10">
        <v>2717</v>
      </c>
      <c r="M13" s="10">
        <v>246829</v>
      </c>
      <c r="N13" s="10">
        <v>27860</v>
      </c>
      <c r="O13" s="124">
        <v>2512</v>
      </c>
    </row>
    <row r="14" spans="1:16" ht="15" customHeight="1">
      <c r="B14" s="76" t="s">
        <v>2</v>
      </c>
      <c r="C14" s="77">
        <f>SUM(C15:C67)</f>
        <v>57579</v>
      </c>
      <c r="D14" s="17">
        <v>62041</v>
      </c>
      <c r="E14" s="17">
        <v>53387</v>
      </c>
      <c r="F14" s="17">
        <v>52485</v>
      </c>
      <c r="G14" s="77">
        <v>50197</v>
      </c>
      <c r="H14" s="17" t="s">
        <v>166</v>
      </c>
      <c r="I14" s="17">
        <v>1512</v>
      </c>
      <c r="J14" s="17">
        <v>41295</v>
      </c>
      <c r="K14" s="17">
        <v>10863</v>
      </c>
      <c r="L14" s="17">
        <v>1229</v>
      </c>
      <c r="M14" s="17">
        <v>41476</v>
      </c>
      <c r="N14" s="17">
        <v>10060</v>
      </c>
      <c r="O14" s="125">
        <v>949</v>
      </c>
      <c r="P14" s="100"/>
    </row>
    <row r="15" spans="1:16" ht="15" customHeight="1">
      <c r="B15" s="101" t="s">
        <v>40</v>
      </c>
      <c r="C15" s="180">
        <v>2762</v>
      </c>
      <c r="D15" s="11">
        <v>3177</v>
      </c>
      <c r="E15" s="11">
        <v>3090</v>
      </c>
      <c r="F15" s="126">
        <v>2837</v>
      </c>
      <c r="G15" s="34">
        <v>2913</v>
      </c>
      <c r="H15" s="11" t="s">
        <v>166</v>
      </c>
      <c r="I15" s="11">
        <v>21</v>
      </c>
      <c r="J15" s="11">
        <v>410</v>
      </c>
      <c r="K15" s="11">
        <v>154</v>
      </c>
      <c r="L15" s="11">
        <v>8</v>
      </c>
      <c r="M15" s="11">
        <v>719</v>
      </c>
      <c r="N15" s="11">
        <v>106</v>
      </c>
      <c r="O15" s="126">
        <v>6</v>
      </c>
    </row>
    <row r="16" spans="1:16" ht="15" customHeight="1">
      <c r="B16" s="101" t="s">
        <v>41</v>
      </c>
      <c r="C16" s="181">
        <v>1712</v>
      </c>
      <c r="D16" s="10">
        <v>1949</v>
      </c>
      <c r="E16" s="10">
        <v>1575</v>
      </c>
      <c r="F16" s="124">
        <v>1659</v>
      </c>
      <c r="G16" s="33">
        <v>1660</v>
      </c>
      <c r="H16" s="10" t="s">
        <v>166</v>
      </c>
      <c r="I16" s="10">
        <v>11</v>
      </c>
      <c r="J16" s="10">
        <v>449</v>
      </c>
      <c r="K16" s="10">
        <v>147</v>
      </c>
      <c r="L16" s="10">
        <v>31</v>
      </c>
      <c r="M16" s="10">
        <v>511</v>
      </c>
      <c r="N16" s="10">
        <v>114</v>
      </c>
      <c r="O16" s="124">
        <v>14</v>
      </c>
    </row>
    <row r="17" spans="2:15" ht="15" customHeight="1">
      <c r="B17" s="101" t="s">
        <v>42</v>
      </c>
      <c r="C17" s="181">
        <v>570</v>
      </c>
      <c r="D17" s="10">
        <v>652</v>
      </c>
      <c r="E17" s="10">
        <v>571</v>
      </c>
      <c r="F17" s="124">
        <v>588</v>
      </c>
      <c r="G17" s="33">
        <v>492</v>
      </c>
      <c r="H17" s="10" t="s">
        <v>166</v>
      </c>
      <c r="I17" s="10">
        <v>3</v>
      </c>
      <c r="J17" s="10">
        <v>484</v>
      </c>
      <c r="K17" s="10">
        <v>204</v>
      </c>
      <c r="L17" s="10">
        <v>16</v>
      </c>
      <c r="M17" s="10">
        <v>798</v>
      </c>
      <c r="N17" s="10">
        <v>59</v>
      </c>
      <c r="O17" s="124">
        <v>17</v>
      </c>
    </row>
    <row r="18" spans="2:15" ht="15" customHeight="1">
      <c r="B18" s="101" t="s">
        <v>43</v>
      </c>
      <c r="C18" s="181">
        <v>657</v>
      </c>
      <c r="D18" s="10">
        <v>591</v>
      </c>
      <c r="E18" s="10">
        <v>633</v>
      </c>
      <c r="F18" s="124">
        <v>633</v>
      </c>
      <c r="G18" s="33">
        <v>430</v>
      </c>
      <c r="H18" s="10" t="s">
        <v>166</v>
      </c>
      <c r="I18" s="10">
        <v>25</v>
      </c>
      <c r="J18" s="10">
        <v>31</v>
      </c>
      <c r="K18" s="10">
        <v>67</v>
      </c>
      <c r="L18" s="10">
        <v>32</v>
      </c>
      <c r="M18" s="10">
        <v>36</v>
      </c>
      <c r="N18" s="10">
        <v>72</v>
      </c>
      <c r="O18" s="124">
        <v>26</v>
      </c>
    </row>
    <row r="19" spans="2:15" ht="15" customHeight="1">
      <c r="B19" s="101" t="s">
        <v>44</v>
      </c>
      <c r="C19" s="181">
        <v>702</v>
      </c>
      <c r="D19" s="10">
        <v>929</v>
      </c>
      <c r="E19" s="10">
        <v>987</v>
      </c>
      <c r="F19" s="124">
        <v>998</v>
      </c>
      <c r="G19" s="33">
        <v>845</v>
      </c>
      <c r="H19" s="10" t="s">
        <v>166</v>
      </c>
      <c r="I19" s="10">
        <v>2</v>
      </c>
      <c r="J19" s="10">
        <v>4</v>
      </c>
      <c r="K19" s="10">
        <v>26</v>
      </c>
      <c r="L19" s="10">
        <v>30</v>
      </c>
      <c r="M19" s="10">
        <v>5</v>
      </c>
      <c r="N19" s="10">
        <v>39</v>
      </c>
      <c r="O19" s="124">
        <v>20</v>
      </c>
    </row>
    <row r="20" spans="2:15" ht="15" customHeight="1">
      <c r="B20" s="101" t="s">
        <v>45</v>
      </c>
      <c r="C20" s="181">
        <v>1020</v>
      </c>
      <c r="D20" s="10">
        <v>1009</v>
      </c>
      <c r="E20" s="10">
        <v>1000</v>
      </c>
      <c r="F20" s="124">
        <v>967</v>
      </c>
      <c r="G20" s="33">
        <v>687</v>
      </c>
      <c r="H20" s="10" t="s">
        <v>166</v>
      </c>
      <c r="I20" s="10">
        <v>33</v>
      </c>
      <c r="J20" s="10">
        <v>110</v>
      </c>
      <c r="K20" s="10">
        <v>55</v>
      </c>
      <c r="L20" s="10">
        <v>3</v>
      </c>
      <c r="M20" s="10">
        <v>90</v>
      </c>
      <c r="N20" s="10">
        <v>21</v>
      </c>
      <c r="O20" s="124">
        <v>2</v>
      </c>
    </row>
    <row r="21" spans="2:15" ht="15" customHeight="1">
      <c r="B21" s="101" t="s">
        <v>46</v>
      </c>
      <c r="C21" s="181">
        <v>1737</v>
      </c>
      <c r="D21" s="10">
        <v>2030</v>
      </c>
      <c r="E21" s="10">
        <v>1867</v>
      </c>
      <c r="F21" s="124">
        <v>1832</v>
      </c>
      <c r="G21" s="33">
        <v>1765</v>
      </c>
      <c r="H21" s="10" t="s">
        <v>166</v>
      </c>
      <c r="I21" s="10">
        <v>27</v>
      </c>
      <c r="J21" s="10">
        <v>2087</v>
      </c>
      <c r="K21" s="10">
        <v>449</v>
      </c>
      <c r="L21" s="10">
        <v>18</v>
      </c>
      <c r="M21" s="10">
        <v>1369</v>
      </c>
      <c r="N21" s="10">
        <v>337</v>
      </c>
      <c r="O21" s="124">
        <v>5</v>
      </c>
    </row>
    <row r="22" spans="2:15" ht="15" customHeight="1">
      <c r="B22" s="101" t="s">
        <v>47</v>
      </c>
      <c r="C22" s="181">
        <v>3095</v>
      </c>
      <c r="D22" s="10">
        <v>3216</v>
      </c>
      <c r="E22" s="10">
        <v>2826</v>
      </c>
      <c r="F22" s="124">
        <v>2811</v>
      </c>
      <c r="G22" s="33">
        <v>2679</v>
      </c>
      <c r="H22" s="10" t="s">
        <v>166</v>
      </c>
      <c r="I22" s="10">
        <v>30</v>
      </c>
      <c r="J22" s="10">
        <v>50</v>
      </c>
      <c r="K22" s="10">
        <v>58</v>
      </c>
      <c r="L22" s="10">
        <v>40</v>
      </c>
      <c r="M22" s="10">
        <v>131</v>
      </c>
      <c r="N22" s="10">
        <v>47</v>
      </c>
      <c r="O22" s="124">
        <v>14</v>
      </c>
    </row>
    <row r="23" spans="2:15" ht="15" customHeight="1">
      <c r="B23" s="101" t="s">
        <v>48</v>
      </c>
      <c r="C23" s="181">
        <v>819</v>
      </c>
      <c r="D23" s="10">
        <v>627</v>
      </c>
      <c r="E23" s="10">
        <v>627</v>
      </c>
      <c r="F23" s="124">
        <v>639</v>
      </c>
      <c r="G23" s="33">
        <v>531</v>
      </c>
      <c r="H23" s="10" t="s">
        <v>166</v>
      </c>
      <c r="I23" s="10">
        <v>14</v>
      </c>
      <c r="J23" s="10">
        <v>1634</v>
      </c>
      <c r="K23" s="10">
        <v>445</v>
      </c>
      <c r="L23" s="10">
        <v>9</v>
      </c>
      <c r="M23" s="10">
        <v>1292</v>
      </c>
      <c r="N23" s="10">
        <v>474</v>
      </c>
      <c r="O23" s="124">
        <v>9</v>
      </c>
    </row>
    <row r="24" spans="2:15" ht="15" customHeight="1">
      <c r="B24" s="101" t="s">
        <v>49</v>
      </c>
      <c r="C24" s="181">
        <v>3306</v>
      </c>
      <c r="D24" s="10">
        <v>3797</v>
      </c>
      <c r="E24" s="10">
        <v>2276</v>
      </c>
      <c r="F24" s="124">
        <v>2472</v>
      </c>
      <c r="G24" s="33">
        <v>3494</v>
      </c>
      <c r="H24" s="10" t="s">
        <v>166</v>
      </c>
      <c r="I24" s="10">
        <v>53</v>
      </c>
      <c r="J24" s="10">
        <v>473</v>
      </c>
      <c r="K24" s="10">
        <v>140</v>
      </c>
      <c r="L24" s="10">
        <v>20</v>
      </c>
      <c r="M24" s="10">
        <v>448</v>
      </c>
      <c r="N24" s="10">
        <v>177</v>
      </c>
      <c r="O24" s="124">
        <v>8</v>
      </c>
    </row>
    <row r="25" spans="2:15" ht="15" customHeight="1">
      <c r="B25" s="101" t="s">
        <v>50</v>
      </c>
      <c r="C25" s="181">
        <v>1757</v>
      </c>
      <c r="D25" s="10">
        <v>1831</v>
      </c>
      <c r="E25" s="10">
        <v>1843</v>
      </c>
      <c r="F25" s="124">
        <v>1804</v>
      </c>
      <c r="G25" s="33">
        <v>1759</v>
      </c>
      <c r="H25" s="10" t="s">
        <v>166</v>
      </c>
      <c r="I25" s="10">
        <v>11</v>
      </c>
      <c r="J25" s="10">
        <v>250</v>
      </c>
      <c r="K25" s="10">
        <v>97</v>
      </c>
      <c r="L25" s="10">
        <v>11</v>
      </c>
      <c r="M25" s="10">
        <v>373</v>
      </c>
      <c r="N25" s="10">
        <v>32</v>
      </c>
      <c r="O25" s="124">
        <v>4</v>
      </c>
    </row>
    <row r="26" spans="2:15" ht="15" customHeight="1">
      <c r="B26" s="101" t="s">
        <v>51</v>
      </c>
      <c r="C26" s="181">
        <v>129</v>
      </c>
      <c r="D26" s="10">
        <v>134</v>
      </c>
      <c r="E26" s="10">
        <v>113</v>
      </c>
      <c r="F26" s="124">
        <v>102</v>
      </c>
      <c r="G26" s="33">
        <v>107</v>
      </c>
      <c r="H26" s="10" t="s">
        <v>166</v>
      </c>
      <c r="I26" s="10">
        <v>0</v>
      </c>
      <c r="J26" s="10">
        <v>553</v>
      </c>
      <c r="K26" s="10">
        <v>260</v>
      </c>
      <c r="L26" s="10">
        <v>20</v>
      </c>
      <c r="M26" s="10">
        <v>753</v>
      </c>
      <c r="N26" s="10">
        <v>174</v>
      </c>
      <c r="O26" s="124">
        <v>13</v>
      </c>
    </row>
    <row r="27" spans="2:15" ht="15" customHeight="1">
      <c r="B27" s="101" t="s">
        <v>52</v>
      </c>
      <c r="C27" s="181">
        <v>776</v>
      </c>
      <c r="D27" s="10">
        <v>1466</v>
      </c>
      <c r="E27" s="10">
        <v>876</v>
      </c>
      <c r="F27" s="124">
        <v>699</v>
      </c>
      <c r="G27" s="33">
        <v>1401</v>
      </c>
      <c r="H27" s="10" t="s">
        <v>166</v>
      </c>
      <c r="I27" s="10">
        <v>3</v>
      </c>
      <c r="J27" s="10">
        <v>235</v>
      </c>
      <c r="K27" s="10">
        <v>218</v>
      </c>
      <c r="L27" s="10">
        <v>21</v>
      </c>
      <c r="M27" s="10">
        <v>166</v>
      </c>
      <c r="N27" s="10">
        <v>213</v>
      </c>
      <c r="O27" s="124">
        <v>17</v>
      </c>
    </row>
    <row r="28" spans="2:15" ht="15" customHeight="1">
      <c r="B28" s="101" t="s">
        <v>53</v>
      </c>
      <c r="C28" s="181">
        <v>585</v>
      </c>
      <c r="D28" s="10">
        <v>558</v>
      </c>
      <c r="E28" s="10">
        <v>532</v>
      </c>
      <c r="F28" s="124">
        <v>493</v>
      </c>
      <c r="G28" s="33">
        <v>310</v>
      </c>
      <c r="H28" s="10" t="s">
        <v>166</v>
      </c>
      <c r="I28" s="10">
        <v>88</v>
      </c>
      <c r="J28" s="10">
        <v>488</v>
      </c>
      <c r="K28" s="10">
        <v>196</v>
      </c>
      <c r="L28" s="10">
        <v>11</v>
      </c>
      <c r="M28" s="10">
        <v>436</v>
      </c>
      <c r="N28" s="10">
        <v>204</v>
      </c>
      <c r="O28" s="124">
        <v>13</v>
      </c>
    </row>
    <row r="29" spans="2:15" ht="15" customHeight="1">
      <c r="B29" s="101" t="s">
        <v>54</v>
      </c>
      <c r="C29" s="181">
        <v>607</v>
      </c>
      <c r="D29" s="10">
        <v>503</v>
      </c>
      <c r="E29" s="10">
        <v>464</v>
      </c>
      <c r="F29" s="124">
        <v>497</v>
      </c>
      <c r="G29" s="33">
        <v>360</v>
      </c>
      <c r="H29" s="10" t="s">
        <v>166</v>
      </c>
      <c r="I29" s="10">
        <v>29</v>
      </c>
      <c r="J29" s="10">
        <v>247</v>
      </c>
      <c r="K29" s="10">
        <v>180</v>
      </c>
      <c r="L29" s="10">
        <v>37</v>
      </c>
      <c r="M29" s="10">
        <v>325</v>
      </c>
      <c r="N29" s="10">
        <v>148</v>
      </c>
      <c r="O29" s="124">
        <v>24</v>
      </c>
    </row>
    <row r="30" spans="2:15" ht="15" customHeight="1">
      <c r="B30" s="101" t="s">
        <v>55</v>
      </c>
      <c r="C30" s="181">
        <v>849</v>
      </c>
      <c r="D30" s="10">
        <v>817</v>
      </c>
      <c r="E30" s="10">
        <v>704</v>
      </c>
      <c r="F30" s="124">
        <v>874</v>
      </c>
      <c r="G30" s="33">
        <v>596</v>
      </c>
      <c r="H30" s="10" t="s">
        <v>166</v>
      </c>
      <c r="I30" s="10">
        <v>7</v>
      </c>
      <c r="J30" s="10">
        <v>906</v>
      </c>
      <c r="K30" s="10">
        <v>76</v>
      </c>
      <c r="L30" s="10">
        <v>5</v>
      </c>
      <c r="M30" s="10">
        <v>822</v>
      </c>
      <c r="N30" s="10">
        <v>175</v>
      </c>
      <c r="O30" s="124">
        <v>1</v>
      </c>
    </row>
    <row r="31" spans="2:15" ht="15" customHeight="1">
      <c r="B31" s="101" t="s">
        <v>56</v>
      </c>
      <c r="C31" s="181">
        <v>961</v>
      </c>
      <c r="D31" s="10">
        <v>1073</v>
      </c>
      <c r="E31" s="10">
        <v>1008</v>
      </c>
      <c r="F31" s="124">
        <v>936</v>
      </c>
      <c r="G31" s="33">
        <v>818</v>
      </c>
      <c r="H31" s="10" t="s">
        <v>166</v>
      </c>
      <c r="I31" s="10">
        <v>23</v>
      </c>
      <c r="J31" s="10">
        <v>912</v>
      </c>
      <c r="K31" s="10">
        <v>599</v>
      </c>
      <c r="L31" s="10">
        <v>57</v>
      </c>
      <c r="M31" s="10">
        <v>922</v>
      </c>
      <c r="N31" s="10">
        <v>643</v>
      </c>
      <c r="O31" s="124">
        <v>52</v>
      </c>
    </row>
    <row r="32" spans="2:15" ht="15" customHeight="1">
      <c r="B32" s="101" t="s">
        <v>57</v>
      </c>
      <c r="C32" s="181">
        <v>2459</v>
      </c>
      <c r="D32" s="10">
        <v>3456</v>
      </c>
      <c r="E32" s="10">
        <v>2088</v>
      </c>
      <c r="F32" s="124">
        <v>1775</v>
      </c>
      <c r="G32" s="33">
        <v>3140</v>
      </c>
      <c r="H32" s="10" t="s">
        <v>166</v>
      </c>
      <c r="I32" s="10">
        <v>29</v>
      </c>
      <c r="J32" s="10">
        <v>153</v>
      </c>
      <c r="K32" s="10">
        <v>33</v>
      </c>
      <c r="L32" s="10">
        <v>4</v>
      </c>
      <c r="M32" s="10">
        <v>57</v>
      </c>
      <c r="N32" s="10">
        <v>82</v>
      </c>
      <c r="O32" s="124">
        <v>5</v>
      </c>
    </row>
    <row r="33" spans="2:15" ht="15" customHeight="1">
      <c r="B33" s="101" t="s">
        <v>58</v>
      </c>
      <c r="C33" s="181">
        <v>89</v>
      </c>
      <c r="D33" s="10">
        <v>76</v>
      </c>
      <c r="E33" s="10">
        <v>74</v>
      </c>
      <c r="F33" s="124">
        <v>79</v>
      </c>
      <c r="G33" s="33">
        <v>1</v>
      </c>
      <c r="H33" s="10" t="s">
        <v>166</v>
      </c>
      <c r="I33" s="10">
        <v>9</v>
      </c>
      <c r="J33" s="10">
        <v>599</v>
      </c>
      <c r="K33" s="10">
        <v>498</v>
      </c>
      <c r="L33" s="10">
        <v>87</v>
      </c>
      <c r="M33" s="10">
        <v>679</v>
      </c>
      <c r="N33" s="10">
        <v>511</v>
      </c>
      <c r="O33" s="124">
        <v>74</v>
      </c>
    </row>
    <row r="34" spans="2:15" ht="15" customHeight="1">
      <c r="B34" s="101" t="s">
        <v>59</v>
      </c>
      <c r="C34" s="181">
        <v>70</v>
      </c>
      <c r="D34" s="10">
        <v>50</v>
      </c>
      <c r="E34" s="10">
        <v>60</v>
      </c>
      <c r="F34" s="124">
        <v>64</v>
      </c>
      <c r="G34" s="33">
        <v>4</v>
      </c>
      <c r="H34" s="10" t="s">
        <v>166</v>
      </c>
      <c r="I34" s="10">
        <v>22</v>
      </c>
      <c r="J34" s="10">
        <v>1108</v>
      </c>
      <c r="K34" s="10">
        <v>207</v>
      </c>
      <c r="L34" s="10">
        <v>6</v>
      </c>
      <c r="M34" s="10">
        <v>1054</v>
      </c>
      <c r="N34" s="10">
        <v>234</v>
      </c>
      <c r="O34" s="124">
        <v>3</v>
      </c>
    </row>
    <row r="35" spans="2:15" ht="15" customHeight="1">
      <c r="B35" s="101" t="s">
        <v>60</v>
      </c>
      <c r="C35" s="181">
        <v>2577</v>
      </c>
      <c r="D35" s="10">
        <v>3016</v>
      </c>
      <c r="E35" s="10">
        <v>1753</v>
      </c>
      <c r="F35" s="124">
        <v>1549</v>
      </c>
      <c r="G35" s="33">
        <v>2763</v>
      </c>
      <c r="H35" s="10" t="s">
        <v>166</v>
      </c>
      <c r="I35" s="10">
        <v>20</v>
      </c>
      <c r="J35" s="10">
        <v>196</v>
      </c>
      <c r="K35" s="10">
        <v>260</v>
      </c>
      <c r="L35" s="10">
        <v>76</v>
      </c>
      <c r="M35" s="10">
        <v>284</v>
      </c>
      <c r="N35" s="10">
        <v>240</v>
      </c>
      <c r="O35" s="124">
        <v>65</v>
      </c>
    </row>
    <row r="36" spans="2:15" ht="15" customHeight="1">
      <c r="B36" s="101" t="s">
        <v>61</v>
      </c>
      <c r="C36" s="181">
        <v>817</v>
      </c>
      <c r="D36" s="10">
        <v>803</v>
      </c>
      <c r="E36" s="10">
        <v>884</v>
      </c>
      <c r="F36" s="124">
        <v>732</v>
      </c>
      <c r="G36" s="33">
        <v>634</v>
      </c>
      <c r="H36" s="10" t="s">
        <v>166</v>
      </c>
      <c r="I36" s="10">
        <v>9</v>
      </c>
      <c r="J36" s="10">
        <v>217</v>
      </c>
      <c r="K36" s="10">
        <v>78</v>
      </c>
      <c r="L36" s="10">
        <v>8</v>
      </c>
      <c r="M36" s="10">
        <v>167</v>
      </c>
      <c r="N36" s="10">
        <v>91</v>
      </c>
      <c r="O36" s="124">
        <v>6</v>
      </c>
    </row>
    <row r="37" spans="2:15" ht="15" customHeight="1">
      <c r="B37" s="101" t="s">
        <v>62</v>
      </c>
      <c r="C37" s="181">
        <v>1350</v>
      </c>
      <c r="D37" s="10">
        <v>1296</v>
      </c>
      <c r="E37" s="10">
        <v>1184</v>
      </c>
      <c r="F37" s="124">
        <v>1264</v>
      </c>
      <c r="G37" s="33">
        <v>844</v>
      </c>
      <c r="H37" s="10" t="s">
        <v>166</v>
      </c>
      <c r="I37" s="10">
        <v>84</v>
      </c>
      <c r="J37" s="10">
        <v>1933</v>
      </c>
      <c r="K37" s="10">
        <v>317</v>
      </c>
      <c r="L37" s="10">
        <v>26</v>
      </c>
      <c r="M37" s="10">
        <v>2206</v>
      </c>
      <c r="N37" s="10">
        <v>243</v>
      </c>
      <c r="O37" s="124">
        <v>23</v>
      </c>
    </row>
    <row r="38" spans="2:15" ht="15" customHeight="1">
      <c r="B38" s="101" t="s">
        <v>63</v>
      </c>
      <c r="C38" s="181">
        <v>785</v>
      </c>
      <c r="D38" s="10">
        <v>694</v>
      </c>
      <c r="E38" s="10">
        <v>797</v>
      </c>
      <c r="F38" s="124">
        <v>735</v>
      </c>
      <c r="G38" s="33">
        <v>399</v>
      </c>
      <c r="H38" s="10" t="s">
        <v>166</v>
      </c>
      <c r="I38" s="10">
        <v>31</v>
      </c>
      <c r="J38" s="10">
        <v>523</v>
      </c>
      <c r="K38" s="10">
        <v>282</v>
      </c>
      <c r="L38" s="10">
        <v>14</v>
      </c>
      <c r="M38" s="10">
        <v>569</v>
      </c>
      <c r="N38" s="10">
        <v>244</v>
      </c>
      <c r="O38" s="124">
        <v>18</v>
      </c>
    </row>
    <row r="39" spans="2:15" ht="15" customHeight="1">
      <c r="B39" s="101" t="s">
        <v>64</v>
      </c>
      <c r="C39" s="181">
        <v>1432</v>
      </c>
      <c r="D39" s="10">
        <v>1468</v>
      </c>
      <c r="E39" s="10">
        <v>1321</v>
      </c>
      <c r="F39" s="124">
        <v>1291</v>
      </c>
      <c r="G39" s="33">
        <v>1166</v>
      </c>
      <c r="H39" s="10" t="s">
        <v>166</v>
      </c>
      <c r="I39" s="10">
        <v>6</v>
      </c>
      <c r="J39" s="10">
        <v>2798</v>
      </c>
      <c r="K39" s="10">
        <v>226</v>
      </c>
      <c r="L39" s="10">
        <v>31</v>
      </c>
      <c r="M39" s="10">
        <v>3074</v>
      </c>
      <c r="N39" s="10">
        <v>328</v>
      </c>
      <c r="O39" s="124">
        <v>33</v>
      </c>
    </row>
    <row r="40" spans="2:15" ht="15" customHeight="1">
      <c r="B40" s="101" t="s">
        <v>65</v>
      </c>
      <c r="C40" s="181">
        <v>1248</v>
      </c>
      <c r="D40" s="10">
        <v>1463</v>
      </c>
      <c r="E40" s="10">
        <v>1087</v>
      </c>
      <c r="F40" s="124">
        <v>1290</v>
      </c>
      <c r="G40" s="33">
        <v>1303</v>
      </c>
      <c r="H40" s="10" t="s">
        <v>166</v>
      </c>
      <c r="I40" s="10">
        <v>33</v>
      </c>
      <c r="J40" s="10">
        <v>377</v>
      </c>
      <c r="K40" s="10">
        <v>183</v>
      </c>
      <c r="L40" s="10">
        <v>11</v>
      </c>
      <c r="M40" s="10">
        <v>456</v>
      </c>
      <c r="N40" s="10">
        <v>129</v>
      </c>
      <c r="O40" s="124">
        <v>3</v>
      </c>
    </row>
    <row r="41" spans="2:15" ht="15" customHeight="1">
      <c r="B41" s="101" t="s">
        <v>66</v>
      </c>
      <c r="C41" s="181">
        <v>144</v>
      </c>
      <c r="D41" s="10">
        <v>165</v>
      </c>
      <c r="E41" s="10">
        <v>130</v>
      </c>
      <c r="F41" s="124">
        <v>134</v>
      </c>
      <c r="G41" s="33">
        <v>96</v>
      </c>
      <c r="H41" s="10" t="s">
        <v>166</v>
      </c>
      <c r="I41" s="10">
        <v>20</v>
      </c>
      <c r="J41" s="10">
        <v>845</v>
      </c>
      <c r="K41" s="10">
        <v>228</v>
      </c>
      <c r="L41" s="10">
        <v>14</v>
      </c>
      <c r="M41" s="10">
        <v>1086</v>
      </c>
      <c r="N41" s="10">
        <v>191</v>
      </c>
      <c r="O41" s="124">
        <v>13</v>
      </c>
    </row>
    <row r="42" spans="2:15" ht="15" customHeight="1">
      <c r="B42" s="101" t="s">
        <v>67</v>
      </c>
      <c r="C42" s="181">
        <v>667</v>
      </c>
      <c r="D42" s="10">
        <v>727</v>
      </c>
      <c r="E42" s="10">
        <v>652</v>
      </c>
      <c r="F42" s="124">
        <v>608</v>
      </c>
      <c r="G42" s="33">
        <v>492</v>
      </c>
      <c r="H42" s="10" t="s">
        <v>166</v>
      </c>
      <c r="I42" s="10">
        <v>23</v>
      </c>
      <c r="J42" s="10">
        <v>917</v>
      </c>
      <c r="K42" s="10">
        <v>111</v>
      </c>
      <c r="L42" s="10">
        <v>4</v>
      </c>
      <c r="M42" s="10">
        <v>957</v>
      </c>
      <c r="N42" s="10">
        <v>79</v>
      </c>
      <c r="O42" s="124">
        <v>3</v>
      </c>
    </row>
    <row r="43" spans="2:15" ht="15" customHeight="1">
      <c r="B43" s="101" t="s">
        <v>68</v>
      </c>
      <c r="C43" s="181">
        <v>748</v>
      </c>
      <c r="D43" s="10">
        <v>763</v>
      </c>
      <c r="E43" s="10">
        <v>657</v>
      </c>
      <c r="F43" s="124">
        <v>662</v>
      </c>
      <c r="G43" s="33">
        <v>549</v>
      </c>
      <c r="H43" s="10" t="s">
        <v>166</v>
      </c>
      <c r="I43" s="10">
        <v>45</v>
      </c>
      <c r="J43" s="10">
        <v>609</v>
      </c>
      <c r="K43" s="10">
        <v>164</v>
      </c>
      <c r="L43" s="10">
        <v>24</v>
      </c>
      <c r="M43" s="10">
        <v>545</v>
      </c>
      <c r="N43" s="10">
        <v>174</v>
      </c>
      <c r="O43" s="124">
        <v>16</v>
      </c>
    </row>
    <row r="44" spans="2:15" ht="15" customHeight="1">
      <c r="B44" s="101" t="s">
        <v>69</v>
      </c>
      <c r="C44" s="181">
        <v>961</v>
      </c>
      <c r="D44" s="10">
        <v>1085</v>
      </c>
      <c r="E44" s="10">
        <v>833</v>
      </c>
      <c r="F44" s="124">
        <v>940</v>
      </c>
      <c r="G44" s="33">
        <v>894</v>
      </c>
      <c r="H44" s="10" t="s">
        <v>166</v>
      </c>
      <c r="I44" s="10">
        <v>16</v>
      </c>
      <c r="J44" s="10">
        <v>736</v>
      </c>
      <c r="K44" s="10">
        <v>235</v>
      </c>
      <c r="L44" s="10">
        <v>29</v>
      </c>
      <c r="M44" s="10">
        <v>736</v>
      </c>
      <c r="N44" s="10">
        <v>210</v>
      </c>
      <c r="O44" s="124">
        <v>21</v>
      </c>
    </row>
    <row r="45" spans="2:15" ht="15" customHeight="1">
      <c r="B45" s="101" t="s">
        <v>70</v>
      </c>
      <c r="C45" s="181">
        <v>208</v>
      </c>
      <c r="D45" s="10">
        <v>182</v>
      </c>
      <c r="E45" s="10">
        <v>148</v>
      </c>
      <c r="F45" s="124">
        <v>192</v>
      </c>
      <c r="G45" s="33">
        <v>84</v>
      </c>
      <c r="H45" s="10" t="s">
        <v>166</v>
      </c>
      <c r="I45" s="10">
        <v>41</v>
      </c>
      <c r="J45" s="10">
        <v>327</v>
      </c>
      <c r="K45" s="10">
        <v>145</v>
      </c>
      <c r="L45" s="10">
        <v>60</v>
      </c>
      <c r="M45" s="10">
        <v>258</v>
      </c>
      <c r="N45" s="10">
        <v>160</v>
      </c>
      <c r="O45" s="124">
        <v>75</v>
      </c>
    </row>
    <row r="46" spans="2:15" ht="15" customHeight="1">
      <c r="B46" s="101" t="s">
        <v>71</v>
      </c>
      <c r="C46" s="181">
        <v>2203</v>
      </c>
      <c r="D46" s="10">
        <v>2280</v>
      </c>
      <c r="E46" s="10">
        <v>1901</v>
      </c>
      <c r="F46" s="124">
        <v>1998</v>
      </c>
      <c r="G46" s="33">
        <v>2024</v>
      </c>
      <c r="H46" s="10" t="s">
        <v>166</v>
      </c>
      <c r="I46" s="10">
        <v>43</v>
      </c>
      <c r="J46" s="10">
        <v>1635</v>
      </c>
      <c r="K46" s="10">
        <v>221</v>
      </c>
      <c r="L46" s="10">
        <v>11</v>
      </c>
      <c r="M46" s="10">
        <v>1647</v>
      </c>
      <c r="N46" s="10">
        <v>169</v>
      </c>
      <c r="O46" s="124">
        <v>16</v>
      </c>
    </row>
    <row r="47" spans="2:15" ht="15" customHeight="1">
      <c r="B47" s="101" t="s">
        <v>72</v>
      </c>
      <c r="C47" s="181">
        <v>3062</v>
      </c>
      <c r="D47" s="10">
        <v>3184</v>
      </c>
      <c r="E47" s="10">
        <v>3055</v>
      </c>
      <c r="F47" s="124">
        <v>3435</v>
      </c>
      <c r="G47" s="33">
        <v>2949</v>
      </c>
      <c r="H47" s="10" t="s">
        <v>166</v>
      </c>
      <c r="I47" s="10">
        <v>34</v>
      </c>
      <c r="J47" s="10">
        <v>2876</v>
      </c>
      <c r="K47" s="10">
        <v>180</v>
      </c>
      <c r="L47" s="10">
        <v>34</v>
      </c>
      <c r="M47" s="10">
        <v>2651</v>
      </c>
      <c r="N47" s="10">
        <v>171</v>
      </c>
      <c r="O47" s="124">
        <v>15</v>
      </c>
    </row>
    <row r="48" spans="2:15" ht="15" customHeight="1">
      <c r="B48" s="101" t="s">
        <v>73</v>
      </c>
      <c r="C48" s="181">
        <v>137</v>
      </c>
      <c r="D48" s="10">
        <v>133</v>
      </c>
      <c r="E48" s="10">
        <v>168</v>
      </c>
      <c r="F48" s="124">
        <v>113</v>
      </c>
      <c r="G48" s="33">
        <v>75</v>
      </c>
      <c r="H48" s="10" t="s">
        <v>166</v>
      </c>
      <c r="I48" s="10">
        <v>8</v>
      </c>
      <c r="J48" s="10">
        <v>994</v>
      </c>
      <c r="K48" s="10">
        <v>240</v>
      </c>
      <c r="L48" s="10">
        <v>13</v>
      </c>
      <c r="M48" s="10">
        <v>986</v>
      </c>
      <c r="N48" s="10">
        <v>219</v>
      </c>
      <c r="O48" s="124">
        <v>20</v>
      </c>
    </row>
    <row r="49" spans="2:15" ht="15" customHeight="1">
      <c r="B49" s="101" t="s">
        <v>74</v>
      </c>
      <c r="C49" s="181">
        <v>2312</v>
      </c>
      <c r="D49" s="10">
        <v>2719</v>
      </c>
      <c r="E49" s="10">
        <v>2554</v>
      </c>
      <c r="F49" s="124">
        <v>1711</v>
      </c>
      <c r="G49" s="33">
        <v>2284</v>
      </c>
      <c r="H49" s="10" t="s">
        <v>166</v>
      </c>
      <c r="I49" s="10">
        <v>25</v>
      </c>
      <c r="J49" s="10">
        <v>541</v>
      </c>
      <c r="K49" s="10">
        <v>32</v>
      </c>
      <c r="L49" s="10">
        <v>15</v>
      </c>
      <c r="M49" s="10">
        <v>377</v>
      </c>
      <c r="N49" s="10">
        <v>85</v>
      </c>
      <c r="O49" s="124">
        <v>11</v>
      </c>
    </row>
    <row r="50" spans="2:15" ht="15" customHeight="1">
      <c r="B50" s="101" t="s">
        <v>75</v>
      </c>
      <c r="C50" s="181">
        <v>408</v>
      </c>
      <c r="D50" s="10">
        <v>411</v>
      </c>
      <c r="E50" s="10">
        <v>358</v>
      </c>
      <c r="F50" s="124">
        <v>409</v>
      </c>
      <c r="G50" s="33">
        <v>247</v>
      </c>
      <c r="H50" s="10" t="s">
        <v>166</v>
      </c>
      <c r="I50" s="10">
        <v>18</v>
      </c>
      <c r="J50" s="10">
        <v>90</v>
      </c>
      <c r="K50" s="10">
        <v>20</v>
      </c>
      <c r="L50" s="10">
        <v>3</v>
      </c>
      <c r="M50" s="10">
        <v>85</v>
      </c>
      <c r="N50" s="10">
        <v>17</v>
      </c>
      <c r="O50" s="124">
        <v>0</v>
      </c>
    </row>
    <row r="51" spans="2:15" ht="15" customHeight="1">
      <c r="B51" s="101" t="s">
        <v>76</v>
      </c>
      <c r="C51" s="181">
        <v>690</v>
      </c>
      <c r="D51" s="10">
        <v>957</v>
      </c>
      <c r="E51" s="10">
        <v>695</v>
      </c>
      <c r="F51" s="124">
        <v>653</v>
      </c>
      <c r="G51" s="33">
        <v>799</v>
      </c>
      <c r="H51" s="10" t="s">
        <v>166</v>
      </c>
      <c r="I51" s="10">
        <v>20</v>
      </c>
      <c r="J51" s="10">
        <v>1157</v>
      </c>
      <c r="K51" s="10">
        <v>488</v>
      </c>
      <c r="L51" s="10">
        <v>12</v>
      </c>
      <c r="M51" s="10">
        <v>1218</v>
      </c>
      <c r="N51" s="10">
        <v>517</v>
      </c>
      <c r="O51" s="124">
        <v>18</v>
      </c>
    </row>
    <row r="52" spans="2:15" ht="15" customHeight="1">
      <c r="B52" s="101" t="s">
        <v>77</v>
      </c>
      <c r="C52" s="181">
        <v>315</v>
      </c>
      <c r="D52" s="10">
        <v>229</v>
      </c>
      <c r="E52" s="10">
        <v>209</v>
      </c>
      <c r="F52" s="124">
        <v>217</v>
      </c>
      <c r="G52" s="33">
        <v>181</v>
      </c>
      <c r="H52" s="10" t="s">
        <v>166</v>
      </c>
      <c r="I52" s="10">
        <v>6</v>
      </c>
      <c r="J52" s="10">
        <v>1428</v>
      </c>
      <c r="K52" s="10">
        <v>305</v>
      </c>
      <c r="L52" s="10">
        <v>20</v>
      </c>
      <c r="M52" s="10">
        <v>1301</v>
      </c>
      <c r="N52" s="10">
        <v>234</v>
      </c>
      <c r="O52" s="124">
        <v>14</v>
      </c>
    </row>
    <row r="53" spans="2:15" ht="15" customHeight="1">
      <c r="B53" s="101" t="s">
        <v>78</v>
      </c>
      <c r="C53" s="181">
        <v>1897</v>
      </c>
      <c r="D53" s="10">
        <v>1671</v>
      </c>
      <c r="E53" s="10">
        <v>1657</v>
      </c>
      <c r="F53" s="124">
        <v>1753</v>
      </c>
      <c r="G53" s="33">
        <v>1188</v>
      </c>
      <c r="H53" s="10" t="s">
        <v>166</v>
      </c>
      <c r="I53" s="10">
        <v>13</v>
      </c>
      <c r="J53" s="10">
        <v>2198</v>
      </c>
      <c r="K53" s="10">
        <v>616</v>
      </c>
      <c r="L53" s="10">
        <v>12</v>
      </c>
      <c r="M53" s="10">
        <v>2273</v>
      </c>
      <c r="N53" s="10">
        <v>521</v>
      </c>
      <c r="O53" s="124">
        <v>17</v>
      </c>
    </row>
    <row r="54" spans="2:15" ht="15" customHeight="1">
      <c r="B54" s="101" t="s">
        <v>79</v>
      </c>
      <c r="C54" s="181">
        <v>901</v>
      </c>
      <c r="D54" s="10">
        <v>1059</v>
      </c>
      <c r="E54" s="10">
        <v>1032</v>
      </c>
      <c r="F54" s="124">
        <v>1039</v>
      </c>
      <c r="G54" s="33">
        <v>988</v>
      </c>
      <c r="H54" s="10" t="s">
        <v>166</v>
      </c>
      <c r="I54" s="10">
        <v>13</v>
      </c>
      <c r="J54" s="10">
        <v>736</v>
      </c>
      <c r="K54" s="10">
        <v>141</v>
      </c>
      <c r="L54" s="10">
        <v>7</v>
      </c>
      <c r="M54" s="10">
        <v>580</v>
      </c>
      <c r="N54" s="10">
        <v>148</v>
      </c>
      <c r="O54" s="124">
        <v>4</v>
      </c>
    </row>
    <row r="55" spans="2:15" ht="15" customHeight="1">
      <c r="B55" s="101" t="s">
        <v>80</v>
      </c>
      <c r="C55" s="181">
        <v>1500</v>
      </c>
      <c r="D55" s="10">
        <v>1786</v>
      </c>
      <c r="E55" s="10">
        <v>1453</v>
      </c>
      <c r="F55" s="124">
        <v>1281</v>
      </c>
      <c r="G55" s="33">
        <v>1443</v>
      </c>
      <c r="H55" s="10" t="s">
        <v>166</v>
      </c>
      <c r="I55" s="10">
        <v>11</v>
      </c>
      <c r="J55" s="10">
        <v>22</v>
      </c>
      <c r="K55" s="10">
        <v>132</v>
      </c>
      <c r="L55" s="10">
        <v>88</v>
      </c>
      <c r="M55" s="10">
        <v>36</v>
      </c>
      <c r="N55" s="10">
        <v>134</v>
      </c>
      <c r="O55" s="124">
        <v>64</v>
      </c>
    </row>
    <row r="56" spans="2:15" ht="15" customHeight="1">
      <c r="B56" s="101" t="s">
        <v>81</v>
      </c>
      <c r="C56" s="181">
        <v>1251</v>
      </c>
      <c r="D56" s="10">
        <v>1374</v>
      </c>
      <c r="E56" s="10">
        <v>1247</v>
      </c>
      <c r="F56" s="124">
        <v>1225</v>
      </c>
      <c r="G56" s="33">
        <v>1087</v>
      </c>
      <c r="H56" s="10" t="s">
        <v>166</v>
      </c>
      <c r="I56" s="10">
        <v>18</v>
      </c>
      <c r="J56" s="10">
        <v>1611</v>
      </c>
      <c r="K56" s="10">
        <v>256</v>
      </c>
      <c r="L56" s="10">
        <v>34</v>
      </c>
      <c r="M56" s="10">
        <v>1731</v>
      </c>
      <c r="N56" s="10">
        <v>251</v>
      </c>
      <c r="O56" s="124">
        <v>16</v>
      </c>
    </row>
    <row r="57" spans="2:15" ht="15" customHeight="1">
      <c r="B57" s="101" t="s">
        <v>82</v>
      </c>
      <c r="C57" s="181">
        <v>866</v>
      </c>
      <c r="D57" s="10">
        <v>843</v>
      </c>
      <c r="E57" s="10">
        <v>819</v>
      </c>
      <c r="F57" s="124">
        <v>831</v>
      </c>
      <c r="G57" s="33">
        <v>494</v>
      </c>
      <c r="H57" s="10" t="s">
        <v>166</v>
      </c>
      <c r="I57" s="10">
        <v>19</v>
      </c>
      <c r="J57" s="10">
        <v>19</v>
      </c>
      <c r="K57" s="10">
        <v>38</v>
      </c>
      <c r="L57" s="10">
        <v>17</v>
      </c>
      <c r="M57" s="10">
        <v>33</v>
      </c>
      <c r="N57" s="10">
        <v>34</v>
      </c>
      <c r="O57" s="124">
        <v>12</v>
      </c>
    </row>
    <row r="58" spans="2:15" ht="15" customHeight="1">
      <c r="B58" s="101" t="s">
        <v>83</v>
      </c>
      <c r="C58" s="181">
        <v>1722</v>
      </c>
      <c r="D58" s="10">
        <v>1652</v>
      </c>
      <c r="E58" s="10">
        <v>1568</v>
      </c>
      <c r="F58" s="124">
        <v>1617</v>
      </c>
      <c r="G58" s="33">
        <v>831</v>
      </c>
      <c r="H58" s="10" t="s">
        <v>166</v>
      </c>
      <c r="I58" s="10">
        <v>93</v>
      </c>
      <c r="J58" s="10">
        <v>831</v>
      </c>
      <c r="K58" s="10">
        <v>45</v>
      </c>
      <c r="L58" s="10">
        <v>0</v>
      </c>
      <c r="M58" s="10">
        <v>632</v>
      </c>
      <c r="N58" s="10">
        <v>62</v>
      </c>
      <c r="O58" s="124">
        <v>5</v>
      </c>
    </row>
    <row r="59" spans="2:15" ht="15" customHeight="1">
      <c r="B59" s="101" t="s">
        <v>84</v>
      </c>
      <c r="C59" s="181">
        <v>672</v>
      </c>
      <c r="D59" s="10">
        <v>585</v>
      </c>
      <c r="E59" s="10">
        <v>529</v>
      </c>
      <c r="F59" s="124">
        <v>522</v>
      </c>
      <c r="G59" s="33">
        <v>392</v>
      </c>
      <c r="H59" s="10" t="s">
        <v>166</v>
      </c>
      <c r="I59" s="10">
        <v>38</v>
      </c>
      <c r="J59" s="10">
        <v>402</v>
      </c>
      <c r="K59" s="10">
        <v>236</v>
      </c>
      <c r="L59" s="10">
        <v>14</v>
      </c>
      <c r="M59" s="10">
        <v>363</v>
      </c>
      <c r="N59" s="10">
        <v>236</v>
      </c>
      <c r="O59" s="124">
        <v>9</v>
      </c>
    </row>
    <row r="60" spans="2:15" ht="15" customHeight="1">
      <c r="B60" s="101" t="s">
        <v>85</v>
      </c>
      <c r="C60" s="181">
        <v>869</v>
      </c>
      <c r="D60" s="10">
        <v>43</v>
      </c>
      <c r="E60" s="10">
        <v>581</v>
      </c>
      <c r="F60" s="124">
        <v>594</v>
      </c>
      <c r="G60" s="33">
        <v>339</v>
      </c>
      <c r="H60" s="10" t="s">
        <v>166</v>
      </c>
      <c r="I60" s="10">
        <v>59</v>
      </c>
      <c r="J60" s="10">
        <v>718</v>
      </c>
      <c r="K60" s="10">
        <v>269</v>
      </c>
      <c r="L60" s="10">
        <v>21</v>
      </c>
      <c r="M60" s="10">
        <v>813</v>
      </c>
      <c r="N60" s="10">
        <v>110</v>
      </c>
      <c r="O60" s="124">
        <v>13</v>
      </c>
    </row>
    <row r="61" spans="2:15" ht="15" customHeight="1">
      <c r="B61" s="101" t="s">
        <v>86</v>
      </c>
      <c r="C61" s="181">
        <v>540</v>
      </c>
      <c r="D61" s="10">
        <v>356</v>
      </c>
      <c r="E61" s="10">
        <v>303</v>
      </c>
      <c r="F61" s="124">
        <v>264</v>
      </c>
      <c r="G61" s="33">
        <v>265</v>
      </c>
      <c r="H61" s="10" t="s">
        <v>166</v>
      </c>
      <c r="I61" s="10">
        <v>18</v>
      </c>
      <c r="J61" s="10">
        <v>143</v>
      </c>
      <c r="K61" s="10">
        <v>57</v>
      </c>
      <c r="L61" s="10">
        <v>9</v>
      </c>
      <c r="M61" s="10">
        <v>181</v>
      </c>
      <c r="N61" s="10">
        <v>31</v>
      </c>
      <c r="O61" s="124">
        <v>5</v>
      </c>
    </row>
    <row r="62" spans="2:15" ht="15" customHeight="1">
      <c r="B62" s="101" t="s">
        <v>87</v>
      </c>
      <c r="C62" s="181">
        <v>259</v>
      </c>
      <c r="D62" s="10">
        <v>203</v>
      </c>
      <c r="E62" s="10">
        <v>242</v>
      </c>
      <c r="F62" s="124">
        <v>234</v>
      </c>
      <c r="G62" s="33">
        <v>3</v>
      </c>
      <c r="H62" s="10" t="s">
        <v>166</v>
      </c>
      <c r="I62" s="10">
        <v>84</v>
      </c>
      <c r="J62" s="10">
        <v>458</v>
      </c>
      <c r="K62" s="10">
        <v>185</v>
      </c>
      <c r="L62" s="10">
        <v>14</v>
      </c>
      <c r="M62" s="10">
        <v>548</v>
      </c>
      <c r="N62" s="10">
        <v>110</v>
      </c>
      <c r="O62" s="124">
        <v>4</v>
      </c>
    </row>
    <row r="63" spans="2:15" ht="15" customHeight="1">
      <c r="B63" s="101" t="s">
        <v>88</v>
      </c>
      <c r="C63" s="181">
        <v>461</v>
      </c>
      <c r="D63" s="10">
        <v>506</v>
      </c>
      <c r="E63" s="10">
        <v>474</v>
      </c>
      <c r="F63" s="124">
        <v>396</v>
      </c>
      <c r="G63" s="33">
        <v>284</v>
      </c>
      <c r="H63" s="10" t="s">
        <v>166</v>
      </c>
      <c r="I63" s="10">
        <v>61</v>
      </c>
      <c r="J63" s="10">
        <v>366</v>
      </c>
      <c r="K63" s="10">
        <v>130</v>
      </c>
      <c r="L63" s="10">
        <v>33</v>
      </c>
      <c r="M63" s="10">
        <v>379</v>
      </c>
      <c r="N63" s="10">
        <v>122</v>
      </c>
      <c r="O63" s="124">
        <v>21</v>
      </c>
    </row>
    <row r="64" spans="2:15" ht="15" customHeight="1">
      <c r="B64" s="101" t="s">
        <v>89</v>
      </c>
      <c r="C64" s="181">
        <v>643</v>
      </c>
      <c r="D64" s="10">
        <v>571</v>
      </c>
      <c r="E64" s="10">
        <v>532</v>
      </c>
      <c r="F64" s="124">
        <v>589</v>
      </c>
      <c r="G64" s="33">
        <v>205</v>
      </c>
      <c r="H64" s="10" t="s">
        <v>166</v>
      </c>
      <c r="I64" s="10">
        <v>101</v>
      </c>
      <c r="J64" s="10">
        <v>1618</v>
      </c>
      <c r="K64" s="10">
        <v>200</v>
      </c>
      <c r="L64" s="10">
        <v>25</v>
      </c>
      <c r="M64" s="10">
        <v>1618</v>
      </c>
      <c r="N64" s="10">
        <v>178</v>
      </c>
      <c r="O64" s="124">
        <v>8</v>
      </c>
    </row>
    <row r="65" spans="2:15" ht="15" customHeight="1">
      <c r="B65" s="101" t="s">
        <v>90</v>
      </c>
      <c r="C65" s="181">
        <v>576</v>
      </c>
      <c r="D65" s="37">
        <v>629</v>
      </c>
      <c r="E65" s="10">
        <v>572</v>
      </c>
      <c r="F65" s="124">
        <v>831</v>
      </c>
      <c r="G65" s="33">
        <v>512</v>
      </c>
      <c r="H65" s="10" t="s">
        <v>166</v>
      </c>
      <c r="I65" s="10">
        <v>11</v>
      </c>
      <c r="J65" s="10">
        <v>1272</v>
      </c>
      <c r="K65" s="10">
        <v>280</v>
      </c>
      <c r="L65" s="10">
        <v>23</v>
      </c>
      <c r="M65" s="10">
        <v>1357</v>
      </c>
      <c r="N65" s="10">
        <v>290</v>
      </c>
      <c r="O65" s="124">
        <v>12</v>
      </c>
    </row>
    <row r="66" spans="2:15" ht="15" customHeight="1">
      <c r="B66" s="101" t="s">
        <v>91</v>
      </c>
      <c r="C66" s="181">
        <v>197</v>
      </c>
      <c r="D66" s="10">
        <v>193</v>
      </c>
      <c r="E66" s="10">
        <v>190</v>
      </c>
      <c r="F66" s="124">
        <v>144</v>
      </c>
      <c r="G66" s="33">
        <v>139</v>
      </c>
      <c r="H66" s="10" t="s">
        <v>166</v>
      </c>
      <c r="I66" s="10">
        <v>18</v>
      </c>
      <c r="J66" s="10">
        <v>1162</v>
      </c>
      <c r="K66" s="10">
        <v>276</v>
      </c>
      <c r="L66" s="10">
        <v>15</v>
      </c>
      <c r="M66" s="10">
        <v>990</v>
      </c>
      <c r="N66" s="10">
        <v>282</v>
      </c>
      <c r="O66" s="124">
        <v>9</v>
      </c>
    </row>
    <row r="67" spans="2:15" ht="15" customHeight="1">
      <c r="B67" s="101" t="s">
        <v>92</v>
      </c>
      <c r="C67" s="182">
        <v>499</v>
      </c>
      <c r="D67" s="12">
        <v>454</v>
      </c>
      <c r="E67" s="12">
        <v>588</v>
      </c>
      <c r="F67" s="86">
        <v>473</v>
      </c>
      <c r="G67" s="85">
        <v>252</v>
      </c>
      <c r="H67" s="12" t="s">
        <v>166</v>
      </c>
      <c r="I67" s="12">
        <v>33</v>
      </c>
      <c r="J67" s="12">
        <v>357</v>
      </c>
      <c r="K67" s="12">
        <v>178</v>
      </c>
      <c r="L67" s="12">
        <v>46</v>
      </c>
      <c r="M67" s="12">
        <v>353</v>
      </c>
      <c r="N67" s="12">
        <v>188</v>
      </c>
      <c r="O67" s="86">
        <v>53</v>
      </c>
    </row>
    <row r="68" spans="2:15">
      <c r="B68" s="130" t="s">
        <v>171</v>
      </c>
      <c r="C68" s="135" t="s">
        <v>925</v>
      </c>
    </row>
  </sheetData>
  <mergeCells count="5">
    <mergeCell ref="C8:O8"/>
    <mergeCell ref="J10:L10"/>
    <mergeCell ref="M10:O10"/>
    <mergeCell ref="G10:I10"/>
    <mergeCell ref="C9:F9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71"/>
  <sheetViews>
    <sheetView workbookViewId="0">
      <selection activeCell="C69" sqref="C69"/>
    </sheetView>
  </sheetViews>
  <sheetFormatPr defaultRowHeight="12"/>
  <cols>
    <col min="1" max="1" width="9.140625" style="25"/>
    <col min="2" max="2" width="25.85546875" style="25" customWidth="1"/>
    <col min="3" max="3" width="15.28515625" style="31" customWidth="1"/>
    <col min="4" max="4" width="13.140625" style="31" customWidth="1"/>
    <col min="5" max="8" width="9.140625" style="53"/>
    <col min="9" max="16384" width="9.140625" style="25"/>
  </cols>
  <sheetData>
    <row r="5" spans="1:8" ht="12.75" customHeight="1">
      <c r="A5" s="60" t="s">
        <v>731</v>
      </c>
      <c r="B5" s="9" t="s">
        <v>179</v>
      </c>
    </row>
    <row r="6" spans="1:8" ht="12.75" customHeight="1">
      <c r="A6" s="60"/>
    </row>
    <row r="8" spans="1:8" ht="15" customHeight="1">
      <c r="B8" s="53"/>
      <c r="C8" s="372" t="s">
        <v>179</v>
      </c>
      <c r="D8" s="372"/>
      <c r="E8" s="66"/>
      <c r="F8" s="66"/>
      <c r="G8" s="66"/>
      <c r="H8" s="66"/>
    </row>
    <row r="9" spans="1:8" ht="27.75" customHeight="1">
      <c r="B9" s="53"/>
      <c r="C9" s="372"/>
      <c r="D9" s="372"/>
      <c r="E9" s="66"/>
      <c r="F9" s="66"/>
      <c r="G9" s="66"/>
      <c r="H9" s="66"/>
    </row>
    <row r="10" spans="1:8">
      <c r="C10" s="127">
        <v>1991</v>
      </c>
      <c r="D10" s="127">
        <v>2001</v>
      </c>
      <c r="E10" s="128"/>
      <c r="F10" s="408"/>
      <c r="G10" s="408"/>
      <c r="H10" s="408"/>
    </row>
    <row r="11" spans="1:8" ht="15" customHeight="1">
      <c r="B11" s="13" t="s">
        <v>3</v>
      </c>
      <c r="C11" s="34">
        <v>33.92</v>
      </c>
      <c r="D11" s="126">
        <v>36.159999999999997</v>
      </c>
      <c r="E11" s="10"/>
      <c r="F11" s="10"/>
      <c r="G11" s="10"/>
      <c r="H11" s="10"/>
    </row>
    <row r="12" spans="1:8" ht="15" customHeight="1">
      <c r="B12" s="76" t="s">
        <v>0</v>
      </c>
      <c r="C12" s="33">
        <v>32.270000000000003</v>
      </c>
      <c r="D12" s="124">
        <v>32.03</v>
      </c>
      <c r="E12" s="10"/>
      <c r="F12" s="10"/>
      <c r="G12" s="10"/>
      <c r="H12" s="10"/>
    </row>
    <row r="13" spans="1:8" ht="15" customHeight="1">
      <c r="B13" s="76" t="s">
        <v>1</v>
      </c>
      <c r="C13" s="33">
        <v>34.78</v>
      </c>
      <c r="D13" s="124">
        <v>34</v>
      </c>
      <c r="E13" s="10"/>
      <c r="F13" s="10"/>
      <c r="G13" s="10"/>
      <c r="H13" s="10"/>
    </row>
    <row r="14" spans="1:8" ht="15" customHeight="1">
      <c r="B14" s="76" t="s">
        <v>2</v>
      </c>
      <c r="C14" s="85">
        <v>53.79</v>
      </c>
      <c r="D14" s="86">
        <v>50.89</v>
      </c>
      <c r="E14" s="10"/>
      <c r="F14" s="10"/>
      <c r="G14" s="10"/>
      <c r="H14" s="37"/>
    </row>
    <row r="15" spans="1:8" ht="15" customHeight="1">
      <c r="B15" s="101" t="s">
        <v>40</v>
      </c>
      <c r="C15" s="83">
        <v>58.49</v>
      </c>
      <c r="D15" s="83">
        <v>52.46</v>
      </c>
    </row>
    <row r="16" spans="1:8" ht="15" customHeight="1">
      <c r="B16" s="101" t="s">
        <v>41</v>
      </c>
      <c r="C16" s="83">
        <v>56.01</v>
      </c>
      <c r="D16" s="83">
        <v>60.64</v>
      </c>
    </row>
    <row r="17" spans="2:4" ht="15" customHeight="1">
      <c r="B17" s="101" t="s">
        <v>42</v>
      </c>
      <c r="C17" s="83">
        <v>48.2</v>
      </c>
      <c r="D17" s="84">
        <v>42</v>
      </c>
    </row>
    <row r="18" spans="2:4" ht="15" customHeight="1">
      <c r="B18" s="101" t="s">
        <v>43</v>
      </c>
      <c r="C18" s="83">
        <v>45.65</v>
      </c>
      <c r="D18" s="83">
        <v>37.81</v>
      </c>
    </row>
    <row r="19" spans="2:4" ht="15" customHeight="1">
      <c r="B19" s="101" t="s">
        <v>44</v>
      </c>
      <c r="C19" s="83">
        <v>29.51</v>
      </c>
      <c r="D19" s="83">
        <v>24.29</v>
      </c>
    </row>
    <row r="20" spans="2:4" ht="15" customHeight="1">
      <c r="B20" s="101" t="s">
        <v>45</v>
      </c>
      <c r="C20" s="83">
        <v>65.28</v>
      </c>
      <c r="D20" s="83">
        <v>61.57</v>
      </c>
    </row>
    <row r="21" spans="2:4" ht="15" customHeight="1">
      <c r="B21" s="101" t="s">
        <v>46</v>
      </c>
      <c r="C21" s="83">
        <v>60.72</v>
      </c>
      <c r="D21" s="83">
        <v>54.09</v>
      </c>
    </row>
    <row r="22" spans="2:4" ht="15" customHeight="1">
      <c r="B22" s="101" t="s">
        <v>47</v>
      </c>
      <c r="C22" s="83">
        <v>34.26</v>
      </c>
      <c r="D22" s="83">
        <v>37.26</v>
      </c>
    </row>
    <row r="23" spans="2:4" ht="15" customHeight="1">
      <c r="B23" s="101" t="s">
        <v>48</v>
      </c>
      <c r="C23" s="83">
        <v>46.26</v>
      </c>
      <c r="D23" s="83">
        <v>37.65</v>
      </c>
    </row>
    <row r="24" spans="2:4" ht="15" customHeight="1">
      <c r="B24" s="101" t="s">
        <v>49</v>
      </c>
      <c r="C24" s="83">
        <v>54.44</v>
      </c>
      <c r="D24" s="83">
        <v>44.5</v>
      </c>
    </row>
    <row r="25" spans="2:4" ht="15" customHeight="1">
      <c r="B25" s="101" t="s">
        <v>50</v>
      </c>
      <c r="C25" s="83">
        <v>44.65</v>
      </c>
      <c r="D25" s="83">
        <v>27.91</v>
      </c>
    </row>
    <row r="26" spans="2:4" ht="15" customHeight="1">
      <c r="B26" s="101" t="s">
        <v>51</v>
      </c>
      <c r="C26" s="83">
        <v>57.96</v>
      </c>
      <c r="D26" s="83">
        <v>88.77</v>
      </c>
    </row>
    <row r="27" spans="2:4" ht="15" customHeight="1">
      <c r="B27" s="101" t="s">
        <v>52</v>
      </c>
      <c r="C27" s="83">
        <v>52.03</v>
      </c>
      <c r="D27" s="83">
        <v>26.21</v>
      </c>
    </row>
    <row r="28" spans="2:4" ht="15" customHeight="1">
      <c r="B28" s="101" t="s">
        <v>53</v>
      </c>
      <c r="C28" s="83">
        <v>64.489999999999995</v>
      </c>
      <c r="D28" s="83">
        <v>62.14</v>
      </c>
    </row>
    <row r="29" spans="2:4" ht="15" customHeight="1">
      <c r="B29" s="101" t="s">
        <v>54</v>
      </c>
      <c r="C29" s="83">
        <v>89.3</v>
      </c>
      <c r="D29" s="83">
        <v>79.14</v>
      </c>
    </row>
    <row r="30" spans="2:4" ht="15" customHeight="1">
      <c r="B30" s="101" t="s">
        <v>55</v>
      </c>
      <c r="C30" s="83">
        <v>70.88</v>
      </c>
      <c r="D30" s="83">
        <v>76.180000000000007</v>
      </c>
    </row>
    <row r="31" spans="2:4" ht="15" customHeight="1">
      <c r="B31" s="101" t="s">
        <v>56</v>
      </c>
      <c r="C31" s="83">
        <v>59.19</v>
      </c>
      <c r="D31" s="83">
        <v>60.96</v>
      </c>
    </row>
    <row r="32" spans="2:4" ht="15" customHeight="1">
      <c r="B32" s="101" t="s">
        <v>57</v>
      </c>
      <c r="C32" s="83">
        <v>26.96</v>
      </c>
      <c r="D32" s="83">
        <v>26.41</v>
      </c>
    </row>
    <row r="33" spans="2:4" ht="15" customHeight="1">
      <c r="B33" s="101" t="s">
        <v>58</v>
      </c>
      <c r="C33" s="83">
        <v>86.43</v>
      </c>
      <c r="D33" s="83">
        <v>89.49</v>
      </c>
    </row>
    <row r="34" spans="2:4" ht="15" customHeight="1">
      <c r="B34" s="101" t="s">
        <v>59</v>
      </c>
      <c r="C34" s="83">
        <v>78.319999999999993</v>
      </c>
      <c r="D34" s="83">
        <v>69.42</v>
      </c>
    </row>
    <row r="35" spans="2:4" ht="15" customHeight="1">
      <c r="B35" s="101" t="s">
        <v>60</v>
      </c>
      <c r="C35" s="83">
        <v>41.68</v>
      </c>
      <c r="D35" s="83">
        <v>38.700000000000003</v>
      </c>
    </row>
    <row r="36" spans="2:4" ht="15" customHeight="1">
      <c r="B36" s="101" t="s">
        <v>61</v>
      </c>
      <c r="C36" s="83">
        <v>58.55</v>
      </c>
      <c r="D36" s="83">
        <v>76.63</v>
      </c>
    </row>
    <row r="37" spans="2:4" ht="15" customHeight="1">
      <c r="B37" s="101" t="s">
        <v>62</v>
      </c>
      <c r="C37" s="83">
        <v>49.26</v>
      </c>
      <c r="D37" s="83">
        <v>47.1</v>
      </c>
    </row>
    <row r="38" spans="2:4" ht="15" customHeight="1">
      <c r="B38" s="101" t="s">
        <v>63</v>
      </c>
      <c r="C38" s="83">
        <v>77.19</v>
      </c>
      <c r="D38" s="83">
        <v>82.73</v>
      </c>
    </row>
    <row r="39" spans="2:4" ht="15" customHeight="1">
      <c r="B39" s="101" t="s">
        <v>64</v>
      </c>
      <c r="C39" s="83">
        <v>60.88</v>
      </c>
      <c r="D39" s="83">
        <v>57.15</v>
      </c>
    </row>
    <row r="40" spans="2:4" ht="15" customHeight="1">
      <c r="B40" s="101" t="s">
        <v>65</v>
      </c>
      <c r="C40" s="83">
        <v>72.28</v>
      </c>
      <c r="D40" s="83">
        <v>66.19</v>
      </c>
    </row>
    <row r="41" spans="2:4" ht="15" customHeight="1">
      <c r="B41" s="101" t="s">
        <v>66</v>
      </c>
      <c r="C41" s="83">
        <v>41.68</v>
      </c>
      <c r="D41" s="83">
        <v>83.3</v>
      </c>
    </row>
    <row r="42" spans="2:4" ht="15" customHeight="1">
      <c r="B42" s="101" t="s">
        <v>67</v>
      </c>
      <c r="C42" s="83">
        <v>73.81</v>
      </c>
      <c r="D42" s="83">
        <v>87.53</v>
      </c>
    </row>
    <row r="43" spans="2:4" ht="15" customHeight="1">
      <c r="B43" s="101" t="s">
        <v>68</v>
      </c>
      <c r="C43" s="83">
        <v>63.63</v>
      </c>
      <c r="D43" s="83">
        <v>65.95</v>
      </c>
    </row>
    <row r="44" spans="2:4" ht="15" customHeight="1">
      <c r="B44" s="101" t="s">
        <v>69</v>
      </c>
      <c r="C44" s="83">
        <v>65.459999999999994</v>
      </c>
      <c r="D44" s="83">
        <v>71.489999999999995</v>
      </c>
    </row>
    <row r="45" spans="2:4" ht="15" customHeight="1">
      <c r="B45" s="101" t="s">
        <v>70</v>
      </c>
      <c r="C45" s="83">
        <v>69.34</v>
      </c>
      <c r="D45" s="83">
        <v>87.97</v>
      </c>
    </row>
    <row r="46" spans="2:4" ht="15" customHeight="1">
      <c r="B46" s="101" t="s">
        <v>71</v>
      </c>
      <c r="C46" s="83">
        <v>57.66</v>
      </c>
      <c r="D46" s="83">
        <v>55.85</v>
      </c>
    </row>
    <row r="47" spans="2:4" ht="15" customHeight="1">
      <c r="B47" s="101" t="s">
        <v>72</v>
      </c>
      <c r="C47" s="83">
        <v>40.299999999999997</v>
      </c>
      <c r="D47" s="83">
        <v>36.840000000000003</v>
      </c>
    </row>
    <row r="48" spans="2:4" ht="15" customHeight="1">
      <c r="B48" s="101" t="s">
        <v>73</v>
      </c>
      <c r="C48" s="83">
        <v>90.08</v>
      </c>
      <c r="D48" s="83">
        <v>82.32</v>
      </c>
    </row>
    <row r="49" spans="2:4" ht="15" customHeight="1">
      <c r="B49" s="101" t="s">
        <v>74</v>
      </c>
      <c r="C49" s="83">
        <v>70.5</v>
      </c>
      <c r="D49" s="83">
        <v>62.45</v>
      </c>
    </row>
    <row r="50" spans="2:4" ht="15" customHeight="1">
      <c r="B50" s="101" t="s">
        <v>75</v>
      </c>
      <c r="C50" s="83">
        <v>77.7</v>
      </c>
      <c r="D50" s="83">
        <v>89.79</v>
      </c>
    </row>
    <row r="51" spans="2:4" ht="15" customHeight="1">
      <c r="B51" s="101" t="s">
        <v>76</v>
      </c>
      <c r="C51" s="83">
        <v>69.87</v>
      </c>
      <c r="D51" s="83">
        <v>82.06</v>
      </c>
    </row>
    <row r="52" spans="2:4" ht="15" customHeight="1">
      <c r="B52" s="101" t="s">
        <v>77</v>
      </c>
      <c r="C52" s="83">
        <v>70.819999999999993</v>
      </c>
      <c r="D52" s="83">
        <v>89.14</v>
      </c>
    </row>
    <row r="53" spans="2:4" ht="15" customHeight="1">
      <c r="B53" s="101" t="s">
        <v>78</v>
      </c>
      <c r="C53" s="83">
        <v>43.05</v>
      </c>
      <c r="D53" s="83">
        <v>29.44</v>
      </c>
    </row>
    <row r="54" spans="2:4" ht="15" customHeight="1">
      <c r="B54" s="101" t="s">
        <v>79</v>
      </c>
      <c r="C54" s="83">
        <v>35.090000000000003</v>
      </c>
      <c r="D54" s="83">
        <v>28.07</v>
      </c>
    </row>
    <row r="55" spans="2:4" ht="15" customHeight="1">
      <c r="B55" s="101" t="s">
        <v>80</v>
      </c>
      <c r="C55" s="83">
        <v>53.8</v>
      </c>
      <c r="D55" s="83">
        <v>51.43</v>
      </c>
    </row>
    <row r="56" spans="2:4" ht="15" customHeight="1">
      <c r="B56" s="101" t="s">
        <v>81</v>
      </c>
      <c r="C56" s="83">
        <v>42.67</v>
      </c>
      <c r="D56" s="83">
        <v>33.369999999999997</v>
      </c>
    </row>
    <row r="57" spans="2:4" ht="15" customHeight="1">
      <c r="B57" s="101" t="s">
        <v>82</v>
      </c>
      <c r="C57" s="83">
        <v>50.84</v>
      </c>
      <c r="D57" s="83">
        <v>45.02</v>
      </c>
    </row>
    <row r="58" spans="2:4" ht="15" customHeight="1">
      <c r="B58" s="101" t="s">
        <v>83</v>
      </c>
      <c r="C58" s="83">
        <v>55.49</v>
      </c>
      <c r="D58" s="83">
        <v>56.74</v>
      </c>
    </row>
    <row r="59" spans="2:4" ht="15" customHeight="1">
      <c r="B59" s="101" t="s">
        <v>84</v>
      </c>
      <c r="C59" s="83">
        <v>72.290000000000006</v>
      </c>
      <c r="D59" s="83">
        <v>81.209999999999994</v>
      </c>
    </row>
    <row r="60" spans="2:4" ht="15" customHeight="1">
      <c r="B60" s="101" t="s">
        <v>85</v>
      </c>
      <c r="C60" s="83">
        <v>65.64</v>
      </c>
      <c r="D60" s="83">
        <v>65.48</v>
      </c>
    </row>
    <row r="61" spans="2:4" ht="15" customHeight="1">
      <c r="B61" s="101" t="s">
        <v>86</v>
      </c>
      <c r="C61" s="83">
        <v>87.88</v>
      </c>
      <c r="D61" s="83">
        <v>89.98</v>
      </c>
    </row>
    <row r="62" spans="2:4" ht="15" customHeight="1">
      <c r="B62" s="101" t="s">
        <v>87</v>
      </c>
      <c r="C62" s="83">
        <v>69.69</v>
      </c>
      <c r="D62" s="83">
        <v>90.67</v>
      </c>
    </row>
    <row r="63" spans="2:4" ht="15" customHeight="1">
      <c r="B63" s="101" t="s">
        <v>88</v>
      </c>
      <c r="C63" s="83">
        <v>71.17</v>
      </c>
      <c r="D63" s="83">
        <v>79.84</v>
      </c>
    </row>
    <row r="64" spans="2:4" ht="15" customHeight="1">
      <c r="B64" s="101" t="s">
        <v>89</v>
      </c>
      <c r="C64" s="83">
        <v>53.42</v>
      </c>
      <c r="D64" s="83">
        <v>50.76</v>
      </c>
    </row>
    <row r="65" spans="2:8" ht="15" customHeight="1">
      <c r="B65" s="101" t="s">
        <v>90</v>
      </c>
      <c r="C65" s="83">
        <v>53.56</v>
      </c>
      <c r="D65" s="83">
        <v>68.06</v>
      </c>
    </row>
    <row r="66" spans="2:8" ht="15" customHeight="1">
      <c r="B66" s="101" t="s">
        <v>91</v>
      </c>
      <c r="C66" s="83">
        <v>55.2</v>
      </c>
      <c r="D66" s="83">
        <v>90.38</v>
      </c>
    </row>
    <row r="67" spans="2:8" ht="15" customHeight="1">
      <c r="B67" s="101" t="s">
        <v>92</v>
      </c>
      <c r="C67" s="83">
        <v>47.57</v>
      </c>
      <c r="D67" s="83">
        <v>72.17</v>
      </c>
    </row>
    <row r="68" spans="2:8">
      <c r="B68" s="130" t="s">
        <v>171</v>
      </c>
      <c r="C68" s="135" t="s">
        <v>925</v>
      </c>
    </row>
    <row r="70" spans="2:8">
      <c r="C70" s="25"/>
      <c r="D70" s="25"/>
      <c r="E70" s="25"/>
      <c r="F70" s="25"/>
      <c r="G70" s="25"/>
      <c r="H70" s="25"/>
    </row>
    <row r="71" spans="2:8">
      <c r="C71" s="25"/>
      <c r="D71" s="25"/>
      <c r="E71" s="25"/>
      <c r="F71" s="25"/>
      <c r="G71" s="25"/>
      <c r="H71" s="25"/>
    </row>
  </sheetData>
  <sheetProtection password="C6B8" sheet="1" objects="1" scenarios="1"/>
  <mergeCells count="2">
    <mergeCell ref="F10:H10"/>
    <mergeCell ref="C8:D9"/>
  </mergeCells>
  <pageMargins left="0.7" right="0.7" top="0.75" bottom="0.75" header="0.3" footer="0.3"/>
  <pageSetup orientation="portrait" verticalDpi="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68"/>
  <sheetViews>
    <sheetView workbookViewId="0">
      <selection activeCell="Q69" sqref="Q64:Q69"/>
    </sheetView>
  </sheetViews>
  <sheetFormatPr defaultRowHeight="15"/>
  <cols>
    <col min="1" max="1" width="9.140625" style="1"/>
    <col min="2" max="2" width="27.28515625" style="1" bestFit="1" customWidth="1"/>
    <col min="3" max="3" width="16.42578125" style="1" customWidth="1"/>
    <col min="4" max="4" width="17.42578125" style="1" customWidth="1"/>
    <col min="5" max="16384" width="9.140625" style="1"/>
  </cols>
  <sheetData>
    <row r="4" spans="1:4">
      <c r="A4" s="9" t="s">
        <v>733</v>
      </c>
      <c r="B4" s="9" t="s">
        <v>180</v>
      </c>
    </row>
    <row r="7" spans="1:4" ht="43.5" customHeight="1">
      <c r="B7" s="53"/>
      <c r="C7" s="372" t="s">
        <v>180</v>
      </c>
      <c r="D7" s="372"/>
    </row>
    <row r="8" spans="1:4" ht="15" customHeight="1">
      <c r="B8" s="25"/>
      <c r="C8" s="62">
        <v>2001</v>
      </c>
      <c r="D8" s="62">
        <v>2011</v>
      </c>
    </row>
    <row r="9" spans="1:4" ht="15" customHeight="1">
      <c r="B9" s="13" t="s">
        <v>3</v>
      </c>
      <c r="C9" s="147">
        <v>98.7</v>
      </c>
      <c r="D9" s="148">
        <v>1.9</v>
      </c>
    </row>
    <row r="10" spans="1:4" ht="15" customHeight="1">
      <c r="B10" s="76" t="s">
        <v>0</v>
      </c>
      <c r="C10" s="149">
        <v>85</v>
      </c>
      <c r="D10" s="150">
        <v>2</v>
      </c>
    </row>
    <row r="11" spans="1:4" ht="15" customHeight="1">
      <c r="B11" s="76" t="s">
        <v>1</v>
      </c>
      <c r="C11" s="151">
        <v>116.8</v>
      </c>
      <c r="D11" s="150">
        <v>2.4</v>
      </c>
    </row>
    <row r="12" spans="1:4" ht="15" customHeight="1">
      <c r="B12" s="76" t="s">
        <v>2</v>
      </c>
      <c r="C12" s="152">
        <v>581.29999999999995</v>
      </c>
      <c r="D12" s="153">
        <v>11.2</v>
      </c>
    </row>
    <row r="13" spans="1:4" ht="15" customHeight="1">
      <c r="B13" s="101" t="s">
        <v>40</v>
      </c>
      <c r="C13" s="88">
        <v>1522.2</v>
      </c>
      <c r="D13" s="84">
        <v>33.5</v>
      </c>
    </row>
    <row r="14" spans="1:4" ht="15" customHeight="1">
      <c r="B14" s="101" t="s">
        <v>41</v>
      </c>
      <c r="C14" s="88">
        <v>1119.4000000000001</v>
      </c>
      <c r="D14" s="84">
        <v>21.5</v>
      </c>
    </row>
    <row r="15" spans="1:4" ht="15" customHeight="1">
      <c r="B15" s="101" t="s">
        <v>42</v>
      </c>
      <c r="C15" s="88">
        <v>454.2</v>
      </c>
      <c r="D15" s="84">
        <v>7.1</v>
      </c>
    </row>
    <row r="16" spans="1:4" ht="15" customHeight="1">
      <c r="B16" s="101" t="s">
        <v>43</v>
      </c>
      <c r="C16" s="84">
        <v>975</v>
      </c>
      <c r="D16" s="84">
        <v>72.900000000000006</v>
      </c>
    </row>
    <row r="17" spans="2:4" ht="15" customHeight="1">
      <c r="B17" s="101" t="s">
        <v>44</v>
      </c>
      <c r="C17" s="88">
        <v>86.1</v>
      </c>
      <c r="D17" s="84">
        <v>1.9</v>
      </c>
    </row>
    <row r="18" spans="2:4" ht="15" customHeight="1">
      <c r="B18" s="101" t="s">
        <v>45</v>
      </c>
      <c r="C18" s="88">
        <v>1710.5</v>
      </c>
      <c r="D18" s="84">
        <v>38</v>
      </c>
    </row>
    <row r="19" spans="2:4" ht="15" customHeight="1">
      <c r="B19" s="101" t="s">
        <v>46</v>
      </c>
      <c r="C19" s="88">
        <v>3094.4</v>
      </c>
      <c r="D19" s="84">
        <v>31.4</v>
      </c>
    </row>
    <row r="20" spans="2:4" ht="15" customHeight="1">
      <c r="B20" s="101" t="s">
        <v>47</v>
      </c>
      <c r="C20" s="88">
        <v>28.6</v>
      </c>
      <c r="D20" s="84">
        <v>8.6</v>
      </c>
    </row>
    <row r="21" spans="2:4" ht="15" customHeight="1">
      <c r="B21" s="101" t="s">
        <v>48</v>
      </c>
      <c r="C21" s="88">
        <v>222.2</v>
      </c>
      <c r="D21" s="84">
        <v>8.4</v>
      </c>
    </row>
    <row r="22" spans="2:4" ht="15" customHeight="1">
      <c r="B22" s="101" t="s">
        <v>49</v>
      </c>
      <c r="C22" s="84">
        <v>1189</v>
      </c>
      <c r="D22" s="84">
        <v>14.3</v>
      </c>
    </row>
    <row r="23" spans="2:4" ht="15" customHeight="1">
      <c r="B23" s="101" t="s">
        <v>50</v>
      </c>
      <c r="C23" s="84">
        <v>194</v>
      </c>
      <c r="D23" s="84">
        <v>9.1</v>
      </c>
    </row>
    <row r="24" spans="2:4" ht="15" customHeight="1">
      <c r="B24" s="101" t="s">
        <v>51</v>
      </c>
      <c r="C24" s="88">
        <v>136.9</v>
      </c>
      <c r="D24" s="84">
        <v>0.9</v>
      </c>
    </row>
    <row r="25" spans="2:4" ht="15" customHeight="1">
      <c r="B25" s="101" t="s">
        <v>52</v>
      </c>
      <c r="C25" s="84">
        <v>415</v>
      </c>
      <c r="D25" s="84">
        <v>1.3</v>
      </c>
    </row>
    <row r="26" spans="2:4" ht="15" customHeight="1">
      <c r="B26" s="101" t="s">
        <v>53</v>
      </c>
      <c r="C26" s="88">
        <v>2683.3</v>
      </c>
      <c r="D26" s="84">
        <v>21.9</v>
      </c>
    </row>
    <row r="27" spans="2:4" ht="15" customHeight="1">
      <c r="B27" s="101" t="s">
        <v>54</v>
      </c>
      <c r="C27" s="88">
        <v>1341.9</v>
      </c>
      <c r="D27" s="84">
        <v>21.3</v>
      </c>
    </row>
    <row r="28" spans="2:4" ht="15" customHeight="1">
      <c r="B28" s="101" t="s">
        <v>55</v>
      </c>
      <c r="C28" s="88">
        <v>3576.9</v>
      </c>
      <c r="D28" s="84">
        <v>46.3</v>
      </c>
    </row>
    <row r="29" spans="2:4" ht="15" customHeight="1">
      <c r="B29" s="101" t="s">
        <v>56</v>
      </c>
      <c r="C29" s="88">
        <v>1278.5</v>
      </c>
      <c r="D29" s="84">
        <v>24.4</v>
      </c>
    </row>
    <row r="30" spans="2:4" ht="15" customHeight="1">
      <c r="B30" s="101" t="s">
        <v>57</v>
      </c>
      <c r="C30" s="88">
        <v>39.799999999999997</v>
      </c>
      <c r="D30" s="84">
        <v>0.6</v>
      </c>
    </row>
    <row r="31" spans="2:4" ht="15" customHeight="1">
      <c r="B31" s="101" t="s">
        <v>58</v>
      </c>
      <c r="C31" s="84">
        <v>775</v>
      </c>
      <c r="D31" s="84">
        <v>13.5</v>
      </c>
    </row>
    <row r="32" spans="2:4" ht="15" customHeight="1">
      <c r="B32" s="101" t="s">
        <v>59</v>
      </c>
      <c r="C32" s="88">
        <v>346.1</v>
      </c>
      <c r="D32" s="84">
        <v>1.8</v>
      </c>
    </row>
    <row r="33" spans="2:4" ht="15" customHeight="1">
      <c r="B33" s="101" t="s">
        <v>60</v>
      </c>
      <c r="C33" s="88">
        <v>195.8</v>
      </c>
      <c r="D33" s="84">
        <v>4.7</v>
      </c>
    </row>
    <row r="34" spans="2:4" ht="15" customHeight="1">
      <c r="B34" s="101" t="s">
        <v>61</v>
      </c>
      <c r="C34" s="88">
        <v>254.5</v>
      </c>
      <c r="D34" s="84">
        <v>21.2</v>
      </c>
    </row>
    <row r="35" spans="2:4" ht="15" customHeight="1">
      <c r="B35" s="101" t="s">
        <v>62</v>
      </c>
      <c r="C35" s="88">
        <v>507.4</v>
      </c>
      <c r="D35" s="84">
        <v>6.4</v>
      </c>
    </row>
    <row r="36" spans="2:4" ht="15" customHeight="1">
      <c r="B36" s="101" t="s">
        <v>63</v>
      </c>
      <c r="C36" s="88">
        <v>1825.7</v>
      </c>
      <c r="D36" s="84">
        <v>21.9</v>
      </c>
    </row>
    <row r="37" spans="2:4" ht="15" customHeight="1">
      <c r="B37" s="101" t="s">
        <v>64</v>
      </c>
      <c r="C37" s="88">
        <v>1505.8</v>
      </c>
      <c r="D37" s="84">
        <v>41.8</v>
      </c>
    </row>
    <row r="38" spans="2:4" ht="15" customHeight="1">
      <c r="B38" s="101" t="s">
        <v>65</v>
      </c>
      <c r="C38" s="88">
        <v>828.7</v>
      </c>
      <c r="D38" s="84">
        <v>10.1</v>
      </c>
    </row>
    <row r="39" spans="2:4" ht="15" customHeight="1">
      <c r="B39" s="101" t="s">
        <v>66</v>
      </c>
      <c r="C39" s="84">
        <v>100</v>
      </c>
      <c r="D39" s="84">
        <v>26</v>
      </c>
    </row>
    <row r="40" spans="2:4" ht="15" customHeight="1">
      <c r="B40" s="101" t="s">
        <v>67</v>
      </c>
      <c r="C40" s="88">
        <v>540.9</v>
      </c>
      <c r="D40" s="84">
        <v>44.6</v>
      </c>
    </row>
    <row r="41" spans="2:4" ht="15" customHeight="1">
      <c r="B41" s="101" t="s">
        <v>68</v>
      </c>
      <c r="C41" s="88">
        <v>771.1</v>
      </c>
      <c r="D41" s="84">
        <v>14.8</v>
      </c>
    </row>
    <row r="42" spans="2:4" ht="15" customHeight="1">
      <c r="B42" s="101" t="s">
        <v>69</v>
      </c>
      <c r="C42" s="88">
        <v>813.3</v>
      </c>
      <c r="D42" s="84">
        <v>16.899999999999999</v>
      </c>
    </row>
    <row r="43" spans="2:4" ht="15" customHeight="1">
      <c r="B43" s="101" t="s">
        <v>70</v>
      </c>
      <c r="C43" s="88">
        <v>1187.5</v>
      </c>
      <c r="D43" s="84">
        <v>90</v>
      </c>
    </row>
    <row r="44" spans="2:4" ht="15" customHeight="1">
      <c r="B44" s="101" t="s">
        <v>71</v>
      </c>
      <c r="C44" s="88">
        <v>563.4</v>
      </c>
      <c r="D44" s="84">
        <v>15.5</v>
      </c>
    </row>
    <row r="45" spans="2:4" ht="15" customHeight="1">
      <c r="B45" s="101" t="s">
        <v>72</v>
      </c>
      <c r="C45" s="88">
        <v>176.4</v>
      </c>
      <c r="D45" s="84">
        <v>3</v>
      </c>
    </row>
    <row r="46" spans="2:4" ht="15" customHeight="1">
      <c r="B46" s="101" t="s">
        <v>73</v>
      </c>
      <c r="C46" s="84">
        <v>16000</v>
      </c>
      <c r="D46" s="84" t="s">
        <v>162</v>
      </c>
    </row>
    <row r="47" spans="2:4" ht="15" customHeight="1">
      <c r="B47" s="101" t="s">
        <v>74</v>
      </c>
      <c r="C47" s="88">
        <v>4091.1</v>
      </c>
      <c r="D47" s="84">
        <v>35.799999999999997</v>
      </c>
    </row>
    <row r="48" spans="2:4" ht="15" customHeight="1">
      <c r="B48" s="101" t="s">
        <v>75</v>
      </c>
      <c r="C48" s="84">
        <v>16450</v>
      </c>
      <c r="D48" s="84">
        <v>129.30000000000001</v>
      </c>
    </row>
    <row r="49" spans="2:4" ht="15" customHeight="1">
      <c r="B49" s="101" t="s">
        <v>76</v>
      </c>
      <c r="C49" s="84">
        <v>2309</v>
      </c>
      <c r="D49" s="84">
        <v>65.2</v>
      </c>
    </row>
    <row r="50" spans="2:4" ht="15" customHeight="1">
      <c r="B50" s="101" t="s">
        <v>77</v>
      </c>
      <c r="C50" s="84">
        <v>2880</v>
      </c>
      <c r="D50" s="84">
        <v>62.3</v>
      </c>
    </row>
    <row r="51" spans="2:4" ht="15" customHeight="1">
      <c r="B51" s="101" t="s">
        <v>78</v>
      </c>
      <c r="C51" s="88">
        <v>292.8</v>
      </c>
      <c r="D51" s="84">
        <v>4.7</v>
      </c>
    </row>
    <row r="52" spans="2:4" ht="15" customHeight="1">
      <c r="B52" s="101" t="s">
        <v>79</v>
      </c>
      <c r="C52" s="88">
        <v>158.5</v>
      </c>
      <c r="D52" s="84">
        <v>3.4</v>
      </c>
    </row>
    <row r="53" spans="2:4" ht="15" customHeight="1">
      <c r="B53" s="101" t="s">
        <v>80</v>
      </c>
      <c r="C53" s="88">
        <v>1241.5</v>
      </c>
      <c r="D53" s="84">
        <v>22</v>
      </c>
    </row>
    <row r="54" spans="2:4" ht="15" customHeight="1">
      <c r="B54" s="101" t="s">
        <v>81</v>
      </c>
      <c r="C54" s="88">
        <v>275.7</v>
      </c>
      <c r="D54" s="84">
        <v>90.1</v>
      </c>
    </row>
    <row r="55" spans="2:4" ht="15" customHeight="1">
      <c r="B55" s="101" t="s">
        <v>82</v>
      </c>
      <c r="C55" s="84">
        <v>2150</v>
      </c>
      <c r="D55" s="84">
        <v>54.5</v>
      </c>
    </row>
    <row r="56" spans="2:4" ht="15" customHeight="1">
      <c r="B56" s="101" t="s">
        <v>83</v>
      </c>
      <c r="C56" s="88">
        <v>755.6</v>
      </c>
      <c r="D56" s="84">
        <v>22.9</v>
      </c>
    </row>
    <row r="57" spans="2:4" ht="15" customHeight="1">
      <c r="B57" s="101" t="s">
        <v>84</v>
      </c>
      <c r="C57" s="88">
        <v>3084.6</v>
      </c>
      <c r="D57" s="84">
        <v>30.9</v>
      </c>
    </row>
    <row r="58" spans="2:4" ht="15" customHeight="1">
      <c r="B58" s="101" t="s">
        <v>85</v>
      </c>
      <c r="C58" s="88">
        <v>2570.5</v>
      </c>
      <c r="D58" s="84">
        <v>17.2</v>
      </c>
    </row>
    <row r="59" spans="2:4" ht="15" customHeight="1">
      <c r="B59" s="101" t="s">
        <v>86</v>
      </c>
      <c r="C59" s="88">
        <v>2427.1999999999998</v>
      </c>
      <c r="D59" s="84" t="s">
        <v>163</v>
      </c>
    </row>
    <row r="60" spans="2:4" ht="15" customHeight="1">
      <c r="B60" s="101" t="s">
        <v>87</v>
      </c>
      <c r="C60" s="84">
        <v>3600</v>
      </c>
      <c r="D60" s="84">
        <v>37</v>
      </c>
    </row>
    <row r="61" spans="2:4" ht="15" customHeight="1">
      <c r="B61" s="101" t="s">
        <v>88</v>
      </c>
      <c r="C61" s="88">
        <v>584.70000000000005</v>
      </c>
      <c r="D61" s="84">
        <v>74</v>
      </c>
    </row>
    <row r="62" spans="2:4" ht="15" customHeight="1">
      <c r="B62" s="101" t="s">
        <v>89</v>
      </c>
      <c r="C62" s="88">
        <v>1013.6</v>
      </c>
      <c r="D62" s="84">
        <v>10.3</v>
      </c>
    </row>
    <row r="63" spans="2:4" ht="15" customHeight="1">
      <c r="B63" s="101" t="s">
        <v>90</v>
      </c>
      <c r="C63" s="88">
        <v>282.89999999999998</v>
      </c>
      <c r="D63" s="84">
        <v>67.400000000000006</v>
      </c>
    </row>
    <row r="64" spans="2:4" ht="15" customHeight="1">
      <c r="B64" s="101" t="s">
        <v>91</v>
      </c>
      <c r="C64" s="88">
        <v>157.80000000000001</v>
      </c>
      <c r="D64" s="84">
        <v>15.4</v>
      </c>
    </row>
    <row r="65" spans="2:4" ht="15" customHeight="1">
      <c r="B65" s="101" t="s">
        <v>92</v>
      </c>
      <c r="C65" s="88">
        <v>222.2</v>
      </c>
      <c r="D65" s="84">
        <v>24.4</v>
      </c>
    </row>
    <row r="66" spans="2:4">
      <c r="B66" s="130" t="s">
        <v>171</v>
      </c>
      <c r="C66" s="135" t="s">
        <v>699</v>
      </c>
      <c r="D66" s="87"/>
    </row>
    <row r="67" spans="2:4" s="25" customFormat="1" ht="12"/>
    <row r="68" spans="2:4" s="25" customFormat="1" ht="12"/>
  </sheetData>
  <sheetProtection password="C6B8" sheet="1" objects="1" scenarios="1"/>
  <mergeCells count="1">
    <mergeCell ref="C7:D7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C14" sqref="C14"/>
    </sheetView>
  </sheetViews>
  <sheetFormatPr defaultRowHeight="12"/>
  <cols>
    <col min="1" max="1" width="9.140625" style="25"/>
    <col min="2" max="2" width="17.5703125" style="25" customWidth="1"/>
    <col min="3" max="5" width="9.140625" style="25"/>
    <col min="6" max="6" width="13.7109375" style="25" customWidth="1"/>
    <col min="7" max="8" width="9.140625" style="25"/>
    <col min="9" max="9" width="15.5703125" style="25" customWidth="1"/>
    <col min="10" max="10" width="13" style="25" customWidth="1"/>
    <col min="11" max="11" width="16" style="25" customWidth="1"/>
    <col min="12" max="12" width="15.5703125" style="25" customWidth="1"/>
    <col min="13" max="13" width="16.140625" style="25" customWidth="1"/>
    <col min="14" max="14" width="14.28515625" style="25" customWidth="1"/>
    <col min="15" max="16384" width="9.140625" style="25"/>
  </cols>
  <sheetData>
    <row r="1" spans="1:14" s="1" customFormat="1" ht="15"/>
    <row r="2" spans="1:14" s="1" customFormat="1" ht="15"/>
    <row r="3" spans="1:14" s="1" customFormat="1" ht="15"/>
    <row r="4" spans="1:14" s="1" customFormat="1" ht="15">
      <c r="A4" s="9" t="s">
        <v>825</v>
      </c>
      <c r="B4" s="9" t="s">
        <v>824</v>
      </c>
    </row>
    <row r="6" spans="1:14" ht="24" customHeight="1">
      <c r="B6" s="28"/>
      <c r="C6" s="366" t="s">
        <v>824</v>
      </c>
      <c r="D6" s="366"/>
      <c r="E6" s="366"/>
      <c r="F6" s="366"/>
      <c r="G6" s="366"/>
      <c r="H6" s="366"/>
      <c r="I6" s="366"/>
      <c r="J6" s="366"/>
      <c r="K6" s="366"/>
      <c r="L6" s="366"/>
      <c r="M6" s="366"/>
      <c r="N6" s="366"/>
    </row>
    <row r="7" spans="1:14">
      <c r="B7" s="410"/>
      <c r="C7" s="411" t="s">
        <v>810</v>
      </c>
      <c r="D7" s="412" t="s">
        <v>811</v>
      </c>
      <c r="E7" s="412"/>
      <c r="F7" s="412"/>
      <c r="G7" s="413" t="s">
        <v>812</v>
      </c>
      <c r="H7" s="413"/>
      <c r="I7" s="413"/>
      <c r="J7" s="413"/>
      <c r="K7" s="413"/>
      <c r="L7" s="414" t="s">
        <v>813</v>
      </c>
      <c r="M7" s="414" t="s">
        <v>814</v>
      </c>
      <c r="N7" s="411" t="s">
        <v>815</v>
      </c>
    </row>
    <row r="8" spans="1:14" ht="48">
      <c r="B8" s="410"/>
      <c r="C8" s="411"/>
      <c r="D8" s="229" t="s">
        <v>4</v>
      </c>
      <c r="E8" s="229" t="s">
        <v>816</v>
      </c>
      <c r="F8" s="229" t="s">
        <v>817</v>
      </c>
      <c r="G8" s="230" t="s">
        <v>4</v>
      </c>
      <c r="H8" s="231" t="s">
        <v>818</v>
      </c>
      <c r="I8" s="230" t="s">
        <v>819</v>
      </c>
      <c r="J8" s="230" t="s">
        <v>820</v>
      </c>
      <c r="K8" s="230" t="s">
        <v>821</v>
      </c>
      <c r="L8" s="414"/>
      <c r="M8" s="414"/>
      <c r="N8" s="411"/>
    </row>
    <row r="9" spans="1:14">
      <c r="B9" s="410"/>
      <c r="C9" s="415" t="s">
        <v>822</v>
      </c>
      <c r="D9" s="415"/>
      <c r="E9" s="415"/>
      <c r="F9" s="415"/>
      <c r="G9" s="415"/>
      <c r="H9" s="415"/>
      <c r="I9" s="415"/>
      <c r="J9" s="415"/>
      <c r="K9" s="415"/>
      <c r="L9" s="415"/>
      <c r="M9" s="415"/>
      <c r="N9" s="234" t="s">
        <v>823</v>
      </c>
    </row>
    <row r="10" spans="1:14" ht="15" customHeight="1">
      <c r="B10" s="13" t="s">
        <v>3</v>
      </c>
      <c r="C10" s="235">
        <v>1983</v>
      </c>
      <c r="D10" s="236">
        <v>26936</v>
      </c>
      <c r="E10" s="236">
        <v>20817</v>
      </c>
      <c r="F10" s="236">
        <v>2775</v>
      </c>
      <c r="G10" s="236">
        <v>116386</v>
      </c>
      <c r="H10" s="236">
        <v>110520</v>
      </c>
      <c r="I10" s="236">
        <v>825</v>
      </c>
      <c r="J10" s="236">
        <v>3640</v>
      </c>
      <c r="K10" s="236">
        <v>7361</v>
      </c>
      <c r="L10" s="236">
        <v>3000</v>
      </c>
      <c r="M10" s="236">
        <v>39331</v>
      </c>
      <c r="N10" s="237">
        <v>57</v>
      </c>
    </row>
    <row r="11" spans="1:14" ht="15" customHeight="1">
      <c r="B11" s="76" t="s">
        <v>0</v>
      </c>
      <c r="C11" s="238">
        <v>396</v>
      </c>
      <c r="D11" s="224">
        <v>10979</v>
      </c>
      <c r="E11" s="224">
        <v>7443</v>
      </c>
      <c r="F11" s="224">
        <v>453</v>
      </c>
      <c r="G11" s="224">
        <v>50149</v>
      </c>
      <c r="H11" s="224">
        <v>47711</v>
      </c>
      <c r="I11" s="224">
        <v>26</v>
      </c>
      <c r="J11" s="224">
        <v>1421</v>
      </c>
      <c r="K11" s="224">
        <v>1558</v>
      </c>
      <c r="L11" s="224">
        <v>754</v>
      </c>
      <c r="M11" s="224">
        <v>12388</v>
      </c>
      <c r="N11" s="239">
        <v>60</v>
      </c>
    </row>
    <row r="12" spans="1:14" ht="15" customHeight="1">
      <c r="B12" s="76" t="s">
        <v>1</v>
      </c>
      <c r="C12" s="238">
        <v>261</v>
      </c>
      <c r="D12" s="224">
        <v>8753</v>
      </c>
      <c r="E12" s="224">
        <v>6247</v>
      </c>
      <c r="F12" s="224">
        <v>323</v>
      </c>
      <c r="G12" s="224">
        <v>39468</v>
      </c>
      <c r="H12" s="224">
        <v>37423</v>
      </c>
      <c r="I12" s="224">
        <v>26</v>
      </c>
      <c r="J12" s="224">
        <v>1141</v>
      </c>
      <c r="K12" s="224">
        <v>1197</v>
      </c>
      <c r="L12" s="224">
        <v>508</v>
      </c>
      <c r="M12" s="224">
        <v>6158</v>
      </c>
      <c r="N12" s="239">
        <v>67</v>
      </c>
    </row>
    <row r="13" spans="1:14" ht="15" customHeight="1">
      <c r="B13" s="76" t="s">
        <v>2</v>
      </c>
      <c r="C13" s="240">
        <v>79</v>
      </c>
      <c r="D13" s="241">
        <v>6272</v>
      </c>
      <c r="E13" s="241">
        <v>4618</v>
      </c>
      <c r="F13" s="241">
        <v>54</v>
      </c>
      <c r="G13" s="241">
        <v>24610</v>
      </c>
      <c r="H13" s="241">
        <v>23317</v>
      </c>
      <c r="I13" s="241">
        <v>8</v>
      </c>
      <c r="J13" s="241">
        <v>689</v>
      </c>
      <c r="K13" s="241">
        <v>221</v>
      </c>
      <c r="L13" s="241">
        <v>204</v>
      </c>
      <c r="M13" s="241">
        <v>2009</v>
      </c>
      <c r="N13" s="242">
        <v>71</v>
      </c>
    </row>
    <row r="14" spans="1:14" s="53" customFormat="1">
      <c r="B14" s="319" t="s">
        <v>171</v>
      </c>
      <c r="C14" s="232" t="s">
        <v>916</v>
      </c>
      <c r="D14" s="232"/>
      <c r="E14" s="232"/>
      <c r="F14" s="232"/>
      <c r="G14" s="226"/>
      <c r="H14" s="226"/>
      <c r="I14" s="226"/>
      <c r="J14" s="226"/>
      <c r="K14" s="226"/>
      <c r="L14" s="226"/>
      <c r="M14" s="226"/>
      <c r="N14" s="226"/>
    </row>
    <row r="15" spans="1:14">
      <c r="B15" s="225"/>
      <c r="C15" s="225"/>
      <c r="D15" s="225"/>
      <c r="E15" s="226"/>
      <c r="F15" s="226"/>
      <c r="G15" s="226"/>
      <c r="H15" s="226"/>
      <c r="I15" s="226"/>
      <c r="J15" s="226"/>
      <c r="K15" s="226"/>
      <c r="L15" s="226"/>
      <c r="M15" s="226"/>
      <c r="N15" s="226"/>
    </row>
    <row r="16" spans="1:14">
      <c r="G16" s="225"/>
      <c r="H16" s="225"/>
      <c r="I16" s="225"/>
      <c r="J16" s="225"/>
      <c r="K16" s="225"/>
      <c r="L16" s="227"/>
      <c r="M16" s="228"/>
      <c r="N16" s="228"/>
    </row>
    <row r="17" spans="2:14">
      <c r="B17" s="409"/>
      <c r="C17" s="409"/>
      <c r="D17" s="409"/>
      <c r="E17" s="409"/>
      <c r="F17" s="409"/>
      <c r="G17" s="409"/>
      <c r="H17" s="409"/>
      <c r="I17" s="409"/>
      <c r="J17" s="409"/>
      <c r="K17" s="409"/>
      <c r="L17" s="409"/>
      <c r="M17" s="409"/>
      <c r="N17" s="409"/>
    </row>
    <row r="18" spans="2:14">
      <c r="B18" s="409"/>
      <c r="C18" s="409"/>
      <c r="D18" s="409"/>
      <c r="E18" s="409"/>
      <c r="F18" s="409"/>
      <c r="G18" s="409"/>
      <c r="H18" s="409"/>
      <c r="I18" s="409"/>
      <c r="J18" s="409"/>
      <c r="K18" s="409"/>
      <c r="L18" s="409"/>
      <c r="M18" s="409"/>
      <c r="N18" s="409"/>
    </row>
  </sheetData>
  <sheetProtection password="C6B8" sheet="1" objects="1" scenarios="1"/>
  <mergeCells count="11">
    <mergeCell ref="B17:N17"/>
    <mergeCell ref="B18:N18"/>
    <mergeCell ref="C6:N6"/>
    <mergeCell ref="B7:B9"/>
    <mergeCell ref="C7:C8"/>
    <mergeCell ref="D7:F7"/>
    <mergeCell ref="G7:K7"/>
    <mergeCell ref="L7:L8"/>
    <mergeCell ref="M7:M8"/>
    <mergeCell ref="N7:N8"/>
    <mergeCell ref="C9:M9"/>
  </mergeCells>
  <conditionalFormatting sqref="C10:M13">
    <cfRule type="cellIs" dxfId="4" priority="5" stopIfTrue="1" operator="between">
      <formula>0.000001</formula>
      <formula>0.0005</formula>
    </cfRule>
  </conditionalFormatting>
  <conditionalFormatting sqref="N10:N13">
    <cfRule type="cellIs" dxfId="3" priority="3" stopIfTrue="1" operator="between">
      <formula>0.000001</formula>
      <formula>0.0005</formula>
    </cfRule>
    <cfRule type="cellIs" dxfId="2" priority="4" stopIfTrue="1" operator="equal">
      <formula>" -"</formula>
    </cfRule>
  </conditionalFormatting>
  <conditionalFormatting sqref="N10">
    <cfRule type="cellIs" dxfId="1" priority="1" stopIfTrue="1" operator="between">
      <formula>0.000001</formula>
      <formula>0.0005</formula>
    </cfRule>
    <cfRule type="cellIs" dxfId="0" priority="2" stopIfTrue="1" operator="equal">
      <formula>" -"</formula>
    </cfRule>
  </conditionalFormatting>
  <pageMargins left="0.7" right="0.7" top="0.75" bottom="0.75" header="0.3" footer="0.3"/>
  <pageSetup orientation="portrait" verticalDpi="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topLeftCell="A8" workbookViewId="0">
      <selection activeCell="B7" sqref="B7:C11"/>
    </sheetView>
  </sheetViews>
  <sheetFormatPr defaultRowHeight="12"/>
  <cols>
    <col min="1" max="1" width="9.140625" style="25"/>
    <col min="2" max="2" width="12.140625" style="25" bestFit="1" customWidth="1"/>
    <col min="3" max="3" width="18.7109375" style="25" customWidth="1"/>
    <col min="4" max="16384" width="9.140625" style="25"/>
  </cols>
  <sheetData>
    <row r="1" spans="1:3" s="1" customFormat="1" ht="15"/>
    <row r="2" spans="1:3" s="1" customFormat="1" ht="15"/>
    <row r="5" spans="1:3">
      <c r="A5" s="9" t="s">
        <v>834</v>
      </c>
      <c r="B5" s="9" t="s">
        <v>917</v>
      </c>
    </row>
    <row r="7" spans="1:3" ht="20.25" customHeight="1">
      <c r="B7" s="372" t="s">
        <v>826</v>
      </c>
      <c r="C7" s="372"/>
    </row>
    <row r="8" spans="1:3" ht="15" customHeight="1">
      <c r="B8" s="244" t="s">
        <v>827</v>
      </c>
      <c r="C8" s="250">
        <v>49.4</v>
      </c>
    </row>
    <row r="9" spans="1:3" ht="15" customHeight="1">
      <c r="B9" s="244" t="s">
        <v>828</v>
      </c>
      <c r="C9" s="245">
        <v>24.7</v>
      </c>
    </row>
    <row r="10" spans="1:3" ht="15" customHeight="1">
      <c r="B10" s="244" t="s">
        <v>829</v>
      </c>
      <c r="C10" s="245">
        <v>12.7</v>
      </c>
    </row>
    <row r="11" spans="1:3" ht="15" customHeight="1">
      <c r="B11" s="244" t="s">
        <v>830</v>
      </c>
      <c r="C11" s="246">
        <v>13.3</v>
      </c>
    </row>
    <row r="12" spans="1:3">
      <c r="B12" s="319" t="s">
        <v>171</v>
      </c>
      <c r="C12" s="233" t="s">
        <v>935</v>
      </c>
    </row>
    <row r="14" spans="1:3">
      <c r="A14" s="9" t="s">
        <v>835</v>
      </c>
      <c r="B14" s="9" t="s">
        <v>918</v>
      </c>
    </row>
    <row r="16" spans="1:3" ht="27" customHeight="1">
      <c r="B16" s="416" t="s">
        <v>831</v>
      </c>
      <c r="C16" s="372"/>
    </row>
    <row r="17" spans="2:3" ht="15" customHeight="1">
      <c r="B17" s="217" t="s">
        <v>832</v>
      </c>
      <c r="C17" s="217" t="s">
        <v>833</v>
      </c>
    </row>
    <row r="18" spans="2:3" ht="15" customHeight="1" thickBot="1">
      <c r="B18" s="244">
        <v>2001</v>
      </c>
      <c r="C18" s="247">
        <v>685</v>
      </c>
    </row>
    <row r="19" spans="2:3" ht="15" customHeight="1" thickBot="1">
      <c r="B19" s="244">
        <v>2002</v>
      </c>
      <c r="C19" s="248">
        <v>2008</v>
      </c>
    </row>
    <row r="20" spans="2:3" ht="15" customHeight="1" thickBot="1">
      <c r="B20" s="244">
        <v>2003</v>
      </c>
      <c r="C20" s="248">
        <v>1651</v>
      </c>
    </row>
    <row r="21" spans="2:3" ht="15" customHeight="1" thickBot="1">
      <c r="B21" s="244">
        <v>2004</v>
      </c>
      <c r="C21" s="248">
        <v>2034</v>
      </c>
    </row>
    <row r="22" spans="2:3" ht="15" customHeight="1" thickBot="1">
      <c r="B22" s="244">
        <v>2005</v>
      </c>
      <c r="C22" s="248">
        <v>1838</v>
      </c>
    </row>
    <row r="23" spans="2:3" ht="15" customHeight="1" thickBot="1">
      <c r="B23" s="244">
        <v>2006</v>
      </c>
      <c r="C23" s="248">
        <v>1232</v>
      </c>
    </row>
    <row r="24" spans="2:3" ht="15" customHeight="1" thickBot="1">
      <c r="B24" s="244">
        <v>2007</v>
      </c>
      <c r="C24" s="248">
        <v>981</v>
      </c>
    </row>
    <row r="25" spans="2:3" ht="15" customHeight="1" thickBot="1">
      <c r="B25" s="244">
        <v>2008</v>
      </c>
      <c r="C25" s="248">
        <v>1518</v>
      </c>
    </row>
    <row r="26" spans="2:3" ht="15" customHeight="1" thickBot="1">
      <c r="B26" s="244">
        <v>2009</v>
      </c>
      <c r="C26" s="248">
        <v>1544</v>
      </c>
    </row>
    <row r="27" spans="2:3" ht="15" customHeight="1">
      <c r="B27" s="244">
        <v>2010</v>
      </c>
      <c r="C27" s="249">
        <v>5414</v>
      </c>
    </row>
    <row r="28" spans="2:3">
      <c r="B28" s="319" t="s">
        <v>171</v>
      </c>
      <c r="C28" s="233" t="s">
        <v>935</v>
      </c>
    </row>
  </sheetData>
  <sheetProtection password="C6B8" sheet="1" objects="1" scenarios="1"/>
  <mergeCells count="2">
    <mergeCell ref="B7:C7"/>
    <mergeCell ref="B16:C16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opLeftCell="A6" workbookViewId="0">
      <selection activeCell="G18" sqref="G18"/>
    </sheetView>
  </sheetViews>
  <sheetFormatPr defaultRowHeight="12"/>
  <cols>
    <col min="1" max="1" width="9.140625" style="25" customWidth="1"/>
    <col min="2" max="2" width="25.5703125" style="25" customWidth="1"/>
    <col min="3" max="3" width="9.140625" style="25"/>
    <col min="4" max="4" width="14" style="25" customWidth="1"/>
    <col min="5" max="5" width="13.140625" style="25" customWidth="1"/>
    <col min="6" max="6" width="10.28515625" style="25" customWidth="1"/>
    <col min="7" max="7" width="9.140625" style="25"/>
    <col min="8" max="8" width="11.85546875" style="25" customWidth="1"/>
    <col min="9" max="16384" width="9.140625" style="25"/>
  </cols>
  <sheetData>
    <row r="1" spans="1:4" s="1" customFormat="1" ht="15"/>
    <row r="2" spans="1:4" s="1" customFormat="1" ht="15"/>
    <row r="5" spans="1:4">
      <c r="A5" s="9" t="s">
        <v>926</v>
      </c>
      <c r="B5" s="9" t="s">
        <v>919</v>
      </c>
    </row>
    <row r="8" spans="1:4" ht="21.75" customHeight="1">
      <c r="B8" s="416" t="s">
        <v>836</v>
      </c>
      <c r="C8" s="372"/>
      <c r="D8" s="372"/>
    </row>
    <row r="9" spans="1:4" ht="15" customHeight="1">
      <c r="B9" s="217" t="s">
        <v>837</v>
      </c>
      <c r="C9" s="217">
        <v>2009</v>
      </c>
      <c r="D9" s="217">
        <v>2010</v>
      </c>
    </row>
    <row r="10" spans="1:4" ht="15" customHeight="1">
      <c r="B10" s="244" t="s">
        <v>838</v>
      </c>
      <c r="C10" s="69">
        <v>0.32300000000000001</v>
      </c>
      <c r="D10" s="251">
        <v>0.30399999999999999</v>
      </c>
    </row>
    <row r="11" spans="1:4" ht="15" customHeight="1">
      <c r="B11" s="244" t="s">
        <v>839</v>
      </c>
      <c r="C11" s="103">
        <v>0.67700000000000005</v>
      </c>
      <c r="D11" s="252">
        <v>0.69599999999999995</v>
      </c>
    </row>
    <row r="12" spans="1:4" ht="15" customHeight="1">
      <c r="B12" s="319" t="s">
        <v>171</v>
      </c>
      <c r="C12" s="417" t="s">
        <v>936</v>
      </c>
      <c r="D12" s="417"/>
    </row>
    <row r="14" spans="1:4">
      <c r="A14" s="9" t="s">
        <v>927</v>
      </c>
      <c r="B14" s="9" t="s">
        <v>934</v>
      </c>
    </row>
    <row r="15" spans="1:4">
      <c r="A15" s="9"/>
    </row>
    <row r="16" spans="1:4">
      <c r="A16" s="9"/>
    </row>
    <row r="17" spans="1:4" ht="35.25" customHeight="1">
      <c r="B17" s="416" t="s">
        <v>840</v>
      </c>
      <c r="C17" s="372"/>
    </row>
    <row r="18" spans="1:4" ht="15" customHeight="1">
      <c r="B18" s="253" t="s">
        <v>841</v>
      </c>
      <c r="C18" s="261">
        <f>SUM(117+134)</f>
        <v>251</v>
      </c>
    </row>
    <row r="19" spans="1:4" ht="15" customHeight="1">
      <c r="B19" s="253" t="s">
        <v>842</v>
      </c>
      <c r="C19" s="262">
        <f>SUM(173+1052)</f>
        <v>1225</v>
      </c>
    </row>
    <row r="20" spans="1:4" ht="15" customHeight="1">
      <c r="B20" s="253" t="s">
        <v>843</v>
      </c>
      <c r="C20" s="262">
        <f>SUM(235+439)</f>
        <v>674</v>
      </c>
    </row>
    <row r="21" spans="1:4" ht="15" customHeight="1">
      <c r="B21" s="253" t="s">
        <v>844</v>
      </c>
      <c r="C21" s="262">
        <f>SUM(290+423)</f>
        <v>713</v>
      </c>
    </row>
    <row r="22" spans="1:4" ht="15" customHeight="1">
      <c r="B22" s="253" t="s">
        <v>845</v>
      </c>
      <c r="C22" s="262">
        <f>SUM(368+246)</f>
        <v>614</v>
      </c>
    </row>
    <row r="23" spans="1:4" ht="15" customHeight="1">
      <c r="B23" s="253" t="s">
        <v>846</v>
      </c>
      <c r="C23" s="262">
        <f>SUM(41+214)</f>
        <v>255</v>
      </c>
    </row>
    <row r="24" spans="1:4" ht="15" customHeight="1">
      <c r="B24" s="253" t="s">
        <v>4</v>
      </c>
      <c r="C24" s="263">
        <f>SUM(C18:C23)</f>
        <v>3732</v>
      </c>
    </row>
    <row r="25" spans="1:4">
      <c r="B25" s="319" t="s">
        <v>171</v>
      </c>
      <c r="C25" s="418" t="s">
        <v>936</v>
      </c>
      <c r="D25" s="418"/>
    </row>
    <row r="28" spans="1:4">
      <c r="A28" s="9" t="s">
        <v>928</v>
      </c>
      <c r="B28" s="9" t="s">
        <v>920</v>
      </c>
    </row>
    <row r="29" spans="1:4">
      <c r="A29" s="9"/>
      <c r="B29" s="9"/>
    </row>
    <row r="30" spans="1:4">
      <c r="A30" s="9"/>
      <c r="B30" s="9"/>
    </row>
    <row r="31" spans="1:4" ht="19.5" customHeight="1">
      <c r="C31" s="416" t="s">
        <v>847</v>
      </c>
      <c r="D31" s="372"/>
    </row>
    <row r="32" spans="1:4">
      <c r="B32" s="254"/>
      <c r="C32" s="217">
        <v>2009</v>
      </c>
      <c r="D32" s="217">
        <v>2010</v>
      </c>
    </row>
    <row r="33" spans="1:8" ht="15" customHeight="1">
      <c r="B33" s="253" t="s">
        <v>848</v>
      </c>
      <c r="C33" s="255">
        <v>42.7</v>
      </c>
      <c r="D33" s="256">
        <v>49.3</v>
      </c>
    </row>
    <row r="34" spans="1:8" ht="15" customHeight="1">
      <c r="B34" s="253" t="s">
        <v>849</v>
      </c>
      <c r="C34" s="257">
        <v>33.9</v>
      </c>
      <c r="D34" s="258">
        <v>23.5</v>
      </c>
    </row>
    <row r="35" spans="1:8" ht="15" customHeight="1">
      <c r="B35" s="253" t="s">
        <v>850</v>
      </c>
      <c r="C35" s="257">
        <v>3.3</v>
      </c>
      <c r="D35" s="258">
        <v>3.2</v>
      </c>
    </row>
    <row r="36" spans="1:8" ht="15" customHeight="1">
      <c r="B36" s="253" t="s">
        <v>851</v>
      </c>
      <c r="C36" s="257">
        <v>19.899999999999999</v>
      </c>
      <c r="D36" s="258">
        <v>15.2</v>
      </c>
    </row>
    <row r="37" spans="1:8" ht="15" customHeight="1">
      <c r="B37" s="253" t="s">
        <v>852</v>
      </c>
      <c r="C37" s="259">
        <v>0.3</v>
      </c>
      <c r="D37" s="260">
        <v>8.8000000000000007</v>
      </c>
    </row>
    <row r="38" spans="1:8">
      <c r="B38" s="319" t="s">
        <v>171</v>
      </c>
      <c r="C38" s="319" t="s">
        <v>935</v>
      </c>
    </row>
    <row r="40" spans="1:8">
      <c r="A40" s="9" t="s">
        <v>929</v>
      </c>
      <c r="B40" s="9" t="s">
        <v>921</v>
      </c>
    </row>
    <row r="41" spans="1:8">
      <c r="A41" s="9"/>
      <c r="B41" s="9"/>
    </row>
    <row r="42" spans="1:8">
      <c r="A42" s="9"/>
      <c r="B42" s="9"/>
    </row>
    <row r="43" spans="1:8" ht="20.25" customHeight="1">
      <c r="C43" s="416" t="s">
        <v>853</v>
      </c>
      <c r="D43" s="372"/>
      <c r="E43" s="372"/>
      <c r="F43" s="372"/>
      <c r="G43" s="372"/>
      <c r="H43" s="372"/>
    </row>
    <row r="44" spans="1:8" ht="24">
      <c r="C44" s="217" t="s">
        <v>854</v>
      </c>
      <c r="D44" s="217" t="s">
        <v>855</v>
      </c>
      <c r="E44" s="217" t="s">
        <v>856</v>
      </c>
      <c r="F44" s="217" t="s">
        <v>857</v>
      </c>
      <c r="G44" s="217" t="s">
        <v>858</v>
      </c>
      <c r="H44" s="217" t="s">
        <v>852</v>
      </c>
    </row>
    <row r="45" spans="1:8" ht="15" customHeight="1">
      <c r="B45" s="253">
        <v>2009</v>
      </c>
      <c r="C45" s="264">
        <v>3.2000000000000001E-2</v>
      </c>
      <c r="D45" s="265">
        <v>0.224</v>
      </c>
      <c r="E45" s="265">
        <v>1.0999999999999999E-2</v>
      </c>
      <c r="F45" s="265">
        <v>0.70899999999999996</v>
      </c>
      <c r="G45" s="265">
        <v>1.7000000000000001E-2</v>
      </c>
      <c r="H45" s="266">
        <v>0</v>
      </c>
    </row>
    <row r="46" spans="1:8" ht="15" customHeight="1">
      <c r="B46" s="253">
        <v>2010</v>
      </c>
      <c r="C46" s="267">
        <v>0.02</v>
      </c>
      <c r="D46" s="268">
        <v>9.1999999999999998E-2</v>
      </c>
      <c r="E46" s="268">
        <v>7.0000000000000001E-3</v>
      </c>
      <c r="F46" s="268">
        <v>0.86099999999999999</v>
      </c>
      <c r="G46" s="268">
        <v>1.2E-2</v>
      </c>
      <c r="H46" s="269">
        <v>8.0000000000000002E-3</v>
      </c>
    </row>
    <row r="47" spans="1:8">
      <c r="B47" s="319" t="s">
        <v>171</v>
      </c>
      <c r="C47" s="319" t="s">
        <v>935</v>
      </c>
    </row>
  </sheetData>
  <sheetProtection password="C6B8" sheet="1" objects="1" scenarios="1"/>
  <mergeCells count="6">
    <mergeCell ref="B8:D8"/>
    <mergeCell ref="B17:C17"/>
    <mergeCell ref="C31:D31"/>
    <mergeCell ref="C43:H43"/>
    <mergeCell ref="C12:D12"/>
    <mergeCell ref="C25:D25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7"/>
  <sheetViews>
    <sheetView topLeftCell="E1" zoomScaleNormal="100" workbookViewId="0">
      <selection activeCell="C67" sqref="C67"/>
    </sheetView>
  </sheetViews>
  <sheetFormatPr defaultRowHeight="15"/>
  <cols>
    <col min="1" max="1" width="9.140625" style="1"/>
    <col min="2" max="2" width="31.85546875" style="1" customWidth="1"/>
    <col min="3" max="3" width="28.5703125" style="276" customWidth="1"/>
    <col min="4" max="7" width="20.85546875" style="1" customWidth="1"/>
    <col min="8" max="8" width="20.140625" style="1" customWidth="1"/>
    <col min="9" max="9" width="12" style="1" customWidth="1"/>
    <col min="10" max="10" width="12.85546875" style="1" customWidth="1"/>
    <col min="11" max="11" width="13.5703125" style="1" customWidth="1"/>
    <col min="12" max="14" width="9.140625" style="1"/>
    <col min="15" max="15" width="16.5703125" style="1" customWidth="1"/>
    <col min="16" max="16" width="12.140625" style="1" customWidth="1"/>
    <col min="17" max="17" width="13.28515625" style="1" customWidth="1"/>
    <col min="18" max="18" width="9.140625" style="1"/>
    <col min="19" max="19" width="14.5703125" style="1" customWidth="1"/>
    <col min="20" max="257" width="9.140625" style="1"/>
    <col min="258" max="258" width="31.85546875" style="1" customWidth="1"/>
    <col min="259" max="259" width="28.5703125" style="1" customWidth="1"/>
    <col min="260" max="263" width="20.85546875" style="1" customWidth="1"/>
    <col min="264" max="264" width="20.140625" style="1" customWidth="1"/>
    <col min="265" max="265" width="12" style="1" customWidth="1"/>
    <col min="266" max="266" width="12.85546875" style="1" customWidth="1"/>
    <col min="267" max="267" width="13.5703125" style="1" customWidth="1"/>
    <col min="268" max="270" width="9.140625" style="1"/>
    <col min="271" max="271" width="16.5703125" style="1" customWidth="1"/>
    <col min="272" max="272" width="12.140625" style="1" customWidth="1"/>
    <col min="273" max="273" width="13.28515625" style="1" customWidth="1"/>
    <col min="274" max="274" width="9.140625" style="1"/>
    <col min="275" max="275" width="14.5703125" style="1" customWidth="1"/>
    <col min="276" max="513" width="9.140625" style="1"/>
    <col min="514" max="514" width="31.85546875" style="1" customWidth="1"/>
    <col min="515" max="515" width="28.5703125" style="1" customWidth="1"/>
    <col min="516" max="519" width="20.85546875" style="1" customWidth="1"/>
    <col min="520" max="520" width="20.140625" style="1" customWidth="1"/>
    <col min="521" max="521" width="12" style="1" customWidth="1"/>
    <col min="522" max="522" width="12.85546875" style="1" customWidth="1"/>
    <col min="523" max="523" width="13.5703125" style="1" customWidth="1"/>
    <col min="524" max="526" width="9.140625" style="1"/>
    <col min="527" max="527" width="16.5703125" style="1" customWidth="1"/>
    <col min="528" max="528" width="12.140625" style="1" customWidth="1"/>
    <col min="529" max="529" width="13.28515625" style="1" customWidth="1"/>
    <col min="530" max="530" width="9.140625" style="1"/>
    <col min="531" max="531" width="14.5703125" style="1" customWidth="1"/>
    <col min="532" max="769" width="9.140625" style="1"/>
    <col min="770" max="770" width="31.85546875" style="1" customWidth="1"/>
    <col min="771" max="771" width="28.5703125" style="1" customWidth="1"/>
    <col min="772" max="775" width="20.85546875" style="1" customWidth="1"/>
    <col min="776" max="776" width="20.140625" style="1" customWidth="1"/>
    <col min="777" max="777" width="12" style="1" customWidth="1"/>
    <col min="778" max="778" width="12.85546875" style="1" customWidth="1"/>
    <col min="779" max="779" width="13.5703125" style="1" customWidth="1"/>
    <col min="780" max="782" width="9.140625" style="1"/>
    <col min="783" max="783" width="16.5703125" style="1" customWidth="1"/>
    <col min="784" max="784" width="12.140625" style="1" customWidth="1"/>
    <col min="785" max="785" width="13.28515625" style="1" customWidth="1"/>
    <col min="786" max="786" width="9.140625" style="1"/>
    <col min="787" max="787" width="14.5703125" style="1" customWidth="1"/>
    <col min="788" max="1025" width="9.140625" style="1"/>
    <col min="1026" max="1026" width="31.85546875" style="1" customWidth="1"/>
    <col min="1027" max="1027" width="28.5703125" style="1" customWidth="1"/>
    <col min="1028" max="1031" width="20.85546875" style="1" customWidth="1"/>
    <col min="1032" max="1032" width="20.140625" style="1" customWidth="1"/>
    <col min="1033" max="1033" width="12" style="1" customWidth="1"/>
    <col min="1034" max="1034" width="12.85546875" style="1" customWidth="1"/>
    <col min="1035" max="1035" width="13.5703125" style="1" customWidth="1"/>
    <col min="1036" max="1038" width="9.140625" style="1"/>
    <col min="1039" max="1039" width="16.5703125" style="1" customWidth="1"/>
    <col min="1040" max="1040" width="12.140625" style="1" customWidth="1"/>
    <col min="1041" max="1041" width="13.28515625" style="1" customWidth="1"/>
    <col min="1042" max="1042" width="9.140625" style="1"/>
    <col min="1043" max="1043" width="14.5703125" style="1" customWidth="1"/>
    <col min="1044" max="1281" width="9.140625" style="1"/>
    <col min="1282" max="1282" width="31.85546875" style="1" customWidth="1"/>
    <col min="1283" max="1283" width="28.5703125" style="1" customWidth="1"/>
    <col min="1284" max="1287" width="20.85546875" style="1" customWidth="1"/>
    <col min="1288" max="1288" width="20.140625" style="1" customWidth="1"/>
    <col min="1289" max="1289" width="12" style="1" customWidth="1"/>
    <col min="1290" max="1290" width="12.85546875" style="1" customWidth="1"/>
    <col min="1291" max="1291" width="13.5703125" style="1" customWidth="1"/>
    <col min="1292" max="1294" width="9.140625" style="1"/>
    <col min="1295" max="1295" width="16.5703125" style="1" customWidth="1"/>
    <col min="1296" max="1296" width="12.140625" style="1" customWidth="1"/>
    <col min="1297" max="1297" width="13.28515625" style="1" customWidth="1"/>
    <col min="1298" max="1298" width="9.140625" style="1"/>
    <col min="1299" max="1299" width="14.5703125" style="1" customWidth="1"/>
    <col min="1300" max="1537" width="9.140625" style="1"/>
    <col min="1538" max="1538" width="31.85546875" style="1" customWidth="1"/>
    <col min="1539" max="1539" width="28.5703125" style="1" customWidth="1"/>
    <col min="1540" max="1543" width="20.85546875" style="1" customWidth="1"/>
    <col min="1544" max="1544" width="20.140625" style="1" customWidth="1"/>
    <col min="1545" max="1545" width="12" style="1" customWidth="1"/>
    <col min="1546" max="1546" width="12.85546875" style="1" customWidth="1"/>
    <col min="1547" max="1547" width="13.5703125" style="1" customWidth="1"/>
    <col min="1548" max="1550" width="9.140625" style="1"/>
    <col min="1551" max="1551" width="16.5703125" style="1" customWidth="1"/>
    <col min="1552" max="1552" width="12.140625" style="1" customWidth="1"/>
    <col min="1553" max="1553" width="13.28515625" style="1" customWidth="1"/>
    <col min="1554" max="1554" width="9.140625" style="1"/>
    <col min="1555" max="1555" width="14.5703125" style="1" customWidth="1"/>
    <col min="1556" max="1793" width="9.140625" style="1"/>
    <col min="1794" max="1794" width="31.85546875" style="1" customWidth="1"/>
    <col min="1795" max="1795" width="28.5703125" style="1" customWidth="1"/>
    <col min="1796" max="1799" width="20.85546875" style="1" customWidth="1"/>
    <col min="1800" max="1800" width="20.140625" style="1" customWidth="1"/>
    <col min="1801" max="1801" width="12" style="1" customWidth="1"/>
    <col min="1802" max="1802" width="12.85546875" style="1" customWidth="1"/>
    <col min="1803" max="1803" width="13.5703125" style="1" customWidth="1"/>
    <col min="1804" max="1806" width="9.140625" style="1"/>
    <col min="1807" max="1807" width="16.5703125" style="1" customWidth="1"/>
    <col min="1808" max="1808" width="12.140625" style="1" customWidth="1"/>
    <col min="1809" max="1809" width="13.28515625" style="1" customWidth="1"/>
    <col min="1810" max="1810" width="9.140625" style="1"/>
    <col min="1811" max="1811" width="14.5703125" style="1" customWidth="1"/>
    <col min="1812" max="2049" width="9.140625" style="1"/>
    <col min="2050" max="2050" width="31.85546875" style="1" customWidth="1"/>
    <col min="2051" max="2051" width="28.5703125" style="1" customWidth="1"/>
    <col min="2052" max="2055" width="20.85546875" style="1" customWidth="1"/>
    <col min="2056" max="2056" width="20.140625" style="1" customWidth="1"/>
    <col min="2057" max="2057" width="12" style="1" customWidth="1"/>
    <col min="2058" max="2058" width="12.85546875" style="1" customWidth="1"/>
    <col min="2059" max="2059" width="13.5703125" style="1" customWidth="1"/>
    <col min="2060" max="2062" width="9.140625" style="1"/>
    <col min="2063" max="2063" width="16.5703125" style="1" customWidth="1"/>
    <col min="2064" max="2064" width="12.140625" style="1" customWidth="1"/>
    <col min="2065" max="2065" width="13.28515625" style="1" customWidth="1"/>
    <col min="2066" max="2066" width="9.140625" style="1"/>
    <col min="2067" max="2067" width="14.5703125" style="1" customWidth="1"/>
    <col min="2068" max="2305" width="9.140625" style="1"/>
    <col min="2306" max="2306" width="31.85546875" style="1" customWidth="1"/>
    <col min="2307" max="2307" width="28.5703125" style="1" customWidth="1"/>
    <col min="2308" max="2311" width="20.85546875" style="1" customWidth="1"/>
    <col min="2312" max="2312" width="20.140625" style="1" customWidth="1"/>
    <col min="2313" max="2313" width="12" style="1" customWidth="1"/>
    <col min="2314" max="2314" width="12.85546875" style="1" customWidth="1"/>
    <col min="2315" max="2315" width="13.5703125" style="1" customWidth="1"/>
    <col min="2316" max="2318" width="9.140625" style="1"/>
    <col min="2319" max="2319" width="16.5703125" style="1" customWidth="1"/>
    <col min="2320" max="2320" width="12.140625" style="1" customWidth="1"/>
    <col min="2321" max="2321" width="13.28515625" style="1" customWidth="1"/>
    <col min="2322" max="2322" width="9.140625" style="1"/>
    <col min="2323" max="2323" width="14.5703125" style="1" customWidth="1"/>
    <col min="2324" max="2561" width="9.140625" style="1"/>
    <col min="2562" max="2562" width="31.85546875" style="1" customWidth="1"/>
    <col min="2563" max="2563" width="28.5703125" style="1" customWidth="1"/>
    <col min="2564" max="2567" width="20.85546875" style="1" customWidth="1"/>
    <col min="2568" max="2568" width="20.140625" style="1" customWidth="1"/>
    <col min="2569" max="2569" width="12" style="1" customWidth="1"/>
    <col min="2570" max="2570" width="12.85546875" style="1" customWidth="1"/>
    <col min="2571" max="2571" width="13.5703125" style="1" customWidth="1"/>
    <col min="2572" max="2574" width="9.140625" style="1"/>
    <col min="2575" max="2575" width="16.5703125" style="1" customWidth="1"/>
    <col min="2576" max="2576" width="12.140625" style="1" customWidth="1"/>
    <col min="2577" max="2577" width="13.28515625" style="1" customWidth="1"/>
    <col min="2578" max="2578" width="9.140625" style="1"/>
    <col min="2579" max="2579" width="14.5703125" style="1" customWidth="1"/>
    <col min="2580" max="2817" width="9.140625" style="1"/>
    <col min="2818" max="2818" width="31.85546875" style="1" customWidth="1"/>
    <col min="2819" max="2819" width="28.5703125" style="1" customWidth="1"/>
    <col min="2820" max="2823" width="20.85546875" style="1" customWidth="1"/>
    <col min="2824" max="2824" width="20.140625" style="1" customWidth="1"/>
    <col min="2825" max="2825" width="12" style="1" customWidth="1"/>
    <col min="2826" max="2826" width="12.85546875" style="1" customWidth="1"/>
    <col min="2827" max="2827" width="13.5703125" style="1" customWidth="1"/>
    <col min="2828" max="2830" width="9.140625" style="1"/>
    <col min="2831" max="2831" width="16.5703125" style="1" customWidth="1"/>
    <col min="2832" max="2832" width="12.140625" style="1" customWidth="1"/>
    <col min="2833" max="2833" width="13.28515625" style="1" customWidth="1"/>
    <col min="2834" max="2834" width="9.140625" style="1"/>
    <col min="2835" max="2835" width="14.5703125" style="1" customWidth="1"/>
    <col min="2836" max="3073" width="9.140625" style="1"/>
    <col min="3074" max="3074" width="31.85546875" style="1" customWidth="1"/>
    <col min="3075" max="3075" width="28.5703125" style="1" customWidth="1"/>
    <col min="3076" max="3079" width="20.85546875" style="1" customWidth="1"/>
    <col min="3080" max="3080" width="20.140625" style="1" customWidth="1"/>
    <col min="3081" max="3081" width="12" style="1" customWidth="1"/>
    <col min="3082" max="3082" width="12.85546875" style="1" customWidth="1"/>
    <col min="3083" max="3083" width="13.5703125" style="1" customWidth="1"/>
    <col min="3084" max="3086" width="9.140625" style="1"/>
    <col min="3087" max="3087" width="16.5703125" style="1" customWidth="1"/>
    <col min="3088" max="3088" width="12.140625" style="1" customWidth="1"/>
    <col min="3089" max="3089" width="13.28515625" style="1" customWidth="1"/>
    <col min="3090" max="3090" width="9.140625" style="1"/>
    <col min="3091" max="3091" width="14.5703125" style="1" customWidth="1"/>
    <col min="3092" max="3329" width="9.140625" style="1"/>
    <col min="3330" max="3330" width="31.85546875" style="1" customWidth="1"/>
    <col min="3331" max="3331" width="28.5703125" style="1" customWidth="1"/>
    <col min="3332" max="3335" width="20.85546875" style="1" customWidth="1"/>
    <col min="3336" max="3336" width="20.140625" style="1" customWidth="1"/>
    <col min="3337" max="3337" width="12" style="1" customWidth="1"/>
    <col min="3338" max="3338" width="12.85546875" style="1" customWidth="1"/>
    <col min="3339" max="3339" width="13.5703125" style="1" customWidth="1"/>
    <col min="3340" max="3342" width="9.140625" style="1"/>
    <col min="3343" max="3343" width="16.5703125" style="1" customWidth="1"/>
    <col min="3344" max="3344" width="12.140625" style="1" customWidth="1"/>
    <col min="3345" max="3345" width="13.28515625" style="1" customWidth="1"/>
    <col min="3346" max="3346" width="9.140625" style="1"/>
    <col min="3347" max="3347" width="14.5703125" style="1" customWidth="1"/>
    <col min="3348" max="3585" width="9.140625" style="1"/>
    <col min="3586" max="3586" width="31.85546875" style="1" customWidth="1"/>
    <col min="3587" max="3587" width="28.5703125" style="1" customWidth="1"/>
    <col min="3588" max="3591" width="20.85546875" style="1" customWidth="1"/>
    <col min="3592" max="3592" width="20.140625" style="1" customWidth="1"/>
    <col min="3593" max="3593" width="12" style="1" customWidth="1"/>
    <col min="3594" max="3594" width="12.85546875" style="1" customWidth="1"/>
    <col min="3595" max="3595" width="13.5703125" style="1" customWidth="1"/>
    <col min="3596" max="3598" width="9.140625" style="1"/>
    <col min="3599" max="3599" width="16.5703125" style="1" customWidth="1"/>
    <col min="3600" max="3600" width="12.140625" style="1" customWidth="1"/>
    <col min="3601" max="3601" width="13.28515625" style="1" customWidth="1"/>
    <col min="3602" max="3602" width="9.140625" style="1"/>
    <col min="3603" max="3603" width="14.5703125" style="1" customWidth="1"/>
    <col min="3604" max="3841" width="9.140625" style="1"/>
    <col min="3842" max="3842" width="31.85546875" style="1" customWidth="1"/>
    <col min="3843" max="3843" width="28.5703125" style="1" customWidth="1"/>
    <col min="3844" max="3847" width="20.85546875" style="1" customWidth="1"/>
    <col min="3848" max="3848" width="20.140625" style="1" customWidth="1"/>
    <col min="3849" max="3849" width="12" style="1" customWidth="1"/>
    <col min="3850" max="3850" width="12.85546875" style="1" customWidth="1"/>
    <col min="3851" max="3851" width="13.5703125" style="1" customWidth="1"/>
    <col min="3852" max="3854" width="9.140625" style="1"/>
    <col min="3855" max="3855" width="16.5703125" style="1" customWidth="1"/>
    <col min="3856" max="3856" width="12.140625" style="1" customWidth="1"/>
    <col min="3857" max="3857" width="13.28515625" style="1" customWidth="1"/>
    <col min="3858" max="3858" width="9.140625" style="1"/>
    <col min="3859" max="3859" width="14.5703125" style="1" customWidth="1"/>
    <col min="3860" max="4097" width="9.140625" style="1"/>
    <col min="4098" max="4098" width="31.85546875" style="1" customWidth="1"/>
    <col min="4099" max="4099" width="28.5703125" style="1" customWidth="1"/>
    <col min="4100" max="4103" width="20.85546875" style="1" customWidth="1"/>
    <col min="4104" max="4104" width="20.140625" style="1" customWidth="1"/>
    <col min="4105" max="4105" width="12" style="1" customWidth="1"/>
    <col min="4106" max="4106" width="12.85546875" style="1" customWidth="1"/>
    <col min="4107" max="4107" width="13.5703125" style="1" customWidth="1"/>
    <col min="4108" max="4110" width="9.140625" style="1"/>
    <col min="4111" max="4111" width="16.5703125" style="1" customWidth="1"/>
    <col min="4112" max="4112" width="12.140625" style="1" customWidth="1"/>
    <col min="4113" max="4113" width="13.28515625" style="1" customWidth="1"/>
    <col min="4114" max="4114" width="9.140625" style="1"/>
    <col min="4115" max="4115" width="14.5703125" style="1" customWidth="1"/>
    <col min="4116" max="4353" width="9.140625" style="1"/>
    <col min="4354" max="4354" width="31.85546875" style="1" customWidth="1"/>
    <col min="4355" max="4355" width="28.5703125" style="1" customWidth="1"/>
    <col min="4356" max="4359" width="20.85546875" style="1" customWidth="1"/>
    <col min="4360" max="4360" width="20.140625" style="1" customWidth="1"/>
    <col min="4361" max="4361" width="12" style="1" customWidth="1"/>
    <col min="4362" max="4362" width="12.85546875" style="1" customWidth="1"/>
    <col min="4363" max="4363" width="13.5703125" style="1" customWidth="1"/>
    <col min="4364" max="4366" width="9.140625" style="1"/>
    <col min="4367" max="4367" width="16.5703125" style="1" customWidth="1"/>
    <col min="4368" max="4368" width="12.140625" style="1" customWidth="1"/>
    <col min="4369" max="4369" width="13.28515625" style="1" customWidth="1"/>
    <col min="4370" max="4370" width="9.140625" style="1"/>
    <col min="4371" max="4371" width="14.5703125" style="1" customWidth="1"/>
    <col min="4372" max="4609" width="9.140625" style="1"/>
    <col min="4610" max="4610" width="31.85546875" style="1" customWidth="1"/>
    <col min="4611" max="4611" width="28.5703125" style="1" customWidth="1"/>
    <col min="4612" max="4615" width="20.85546875" style="1" customWidth="1"/>
    <col min="4616" max="4616" width="20.140625" style="1" customWidth="1"/>
    <col min="4617" max="4617" width="12" style="1" customWidth="1"/>
    <col min="4618" max="4618" width="12.85546875" style="1" customWidth="1"/>
    <col min="4619" max="4619" width="13.5703125" style="1" customWidth="1"/>
    <col min="4620" max="4622" width="9.140625" style="1"/>
    <col min="4623" max="4623" width="16.5703125" style="1" customWidth="1"/>
    <col min="4624" max="4624" width="12.140625" style="1" customWidth="1"/>
    <col min="4625" max="4625" width="13.28515625" style="1" customWidth="1"/>
    <col min="4626" max="4626" width="9.140625" style="1"/>
    <col min="4627" max="4627" width="14.5703125" style="1" customWidth="1"/>
    <col min="4628" max="4865" width="9.140625" style="1"/>
    <col min="4866" max="4866" width="31.85546875" style="1" customWidth="1"/>
    <col min="4867" max="4867" width="28.5703125" style="1" customWidth="1"/>
    <col min="4868" max="4871" width="20.85546875" style="1" customWidth="1"/>
    <col min="4872" max="4872" width="20.140625" style="1" customWidth="1"/>
    <col min="4873" max="4873" width="12" style="1" customWidth="1"/>
    <col min="4874" max="4874" width="12.85546875" style="1" customWidth="1"/>
    <col min="4875" max="4875" width="13.5703125" style="1" customWidth="1"/>
    <col min="4876" max="4878" width="9.140625" style="1"/>
    <col min="4879" max="4879" width="16.5703125" style="1" customWidth="1"/>
    <col min="4880" max="4880" width="12.140625" style="1" customWidth="1"/>
    <col min="4881" max="4881" width="13.28515625" style="1" customWidth="1"/>
    <col min="4882" max="4882" width="9.140625" style="1"/>
    <col min="4883" max="4883" width="14.5703125" style="1" customWidth="1"/>
    <col min="4884" max="5121" width="9.140625" style="1"/>
    <col min="5122" max="5122" width="31.85546875" style="1" customWidth="1"/>
    <col min="5123" max="5123" width="28.5703125" style="1" customWidth="1"/>
    <col min="5124" max="5127" width="20.85546875" style="1" customWidth="1"/>
    <col min="5128" max="5128" width="20.140625" style="1" customWidth="1"/>
    <col min="5129" max="5129" width="12" style="1" customWidth="1"/>
    <col min="5130" max="5130" width="12.85546875" style="1" customWidth="1"/>
    <col min="5131" max="5131" width="13.5703125" style="1" customWidth="1"/>
    <col min="5132" max="5134" width="9.140625" style="1"/>
    <col min="5135" max="5135" width="16.5703125" style="1" customWidth="1"/>
    <col min="5136" max="5136" width="12.140625" style="1" customWidth="1"/>
    <col min="5137" max="5137" width="13.28515625" style="1" customWidth="1"/>
    <col min="5138" max="5138" width="9.140625" style="1"/>
    <col min="5139" max="5139" width="14.5703125" style="1" customWidth="1"/>
    <col min="5140" max="5377" width="9.140625" style="1"/>
    <col min="5378" max="5378" width="31.85546875" style="1" customWidth="1"/>
    <col min="5379" max="5379" width="28.5703125" style="1" customWidth="1"/>
    <col min="5380" max="5383" width="20.85546875" style="1" customWidth="1"/>
    <col min="5384" max="5384" width="20.140625" style="1" customWidth="1"/>
    <col min="5385" max="5385" width="12" style="1" customWidth="1"/>
    <col min="5386" max="5386" width="12.85546875" style="1" customWidth="1"/>
    <col min="5387" max="5387" width="13.5703125" style="1" customWidth="1"/>
    <col min="5388" max="5390" width="9.140625" style="1"/>
    <col min="5391" max="5391" width="16.5703125" style="1" customWidth="1"/>
    <col min="5392" max="5392" width="12.140625" style="1" customWidth="1"/>
    <col min="5393" max="5393" width="13.28515625" style="1" customWidth="1"/>
    <col min="5394" max="5394" width="9.140625" style="1"/>
    <col min="5395" max="5395" width="14.5703125" style="1" customWidth="1"/>
    <col min="5396" max="5633" width="9.140625" style="1"/>
    <col min="5634" max="5634" width="31.85546875" style="1" customWidth="1"/>
    <col min="5635" max="5635" width="28.5703125" style="1" customWidth="1"/>
    <col min="5636" max="5639" width="20.85546875" style="1" customWidth="1"/>
    <col min="5640" max="5640" width="20.140625" style="1" customWidth="1"/>
    <col min="5641" max="5641" width="12" style="1" customWidth="1"/>
    <col min="5642" max="5642" width="12.85546875" style="1" customWidth="1"/>
    <col min="5643" max="5643" width="13.5703125" style="1" customWidth="1"/>
    <col min="5644" max="5646" width="9.140625" style="1"/>
    <col min="5647" max="5647" width="16.5703125" style="1" customWidth="1"/>
    <col min="5648" max="5648" width="12.140625" style="1" customWidth="1"/>
    <col min="5649" max="5649" width="13.28515625" style="1" customWidth="1"/>
    <col min="5650" max="5650" width="9.140625" style="1"/>
    <col min="5651" max="5651" width="14.5703125" style="1" customWidth="1"/>
    <col min="5652" max="5889" width="9.140625" style="1"/>
    <col min="5890" max="5890" width="31.85546875" style="1" customWidth="1"/>
    <col min="5891" max="5891" width="28.5703125" style="1" customWidth="1"/>
    <col min="5892" max="5895" width="20.85546875" style="1" customWidth="1"/>
    <col min="5896" max="5896" width="20.140625" style="1" customWidth="1"/>
    <col min="5897" max="5897" width="12" style="1" customWidth="1"/>
    <col min="5898" max="5898" width="12.85546875" style="1" customWidth="1"/>
    <col min="5899" max="5899" width="13.5703125" style="1" customWidth="1"/>
    <col min="5900" max="5902" width="9.140625" style="1"/>
    <col min="5903" max="5903" width="16.5703125" style="1" customWidth="1"/>
    <col min="5904" max="5904" width="12.140625" style="1" customWidth="1"/>
    <col min="5905" max="5905" width="13.28515625" style="1" customWidth="1"/>
    <col min="5906" max="5906" width="9.140625" style="1"/>
    <col min="5907" max="5907" width="14.5703125" style="1" customWidth="1"/>
    <col min="5908" max="6145" width="9.140625" style="1"/>
    <col min="6146" max="6146" width="31.85546875" style="1" customWidth="1"/>
    <col min="6147" max="6147" width="28.5703125" style="1" customWidth="1"/>
    <col min="6148" max="6151" width="20.85546875" style="1" customWidth="1"/>
    <col min="6152" max="6152" width="20.140625" style="1" customWidth="1"/>
    <col min="6153" max="6153" width="12" style="1" customWidth="1"/>
    <col min="6154" max="6154" width="12.85546875" style="1" customWidth="1"/>
    <col min="6155" max="6155" width="13.5703125" style="1" customWidth="1"/>
    <col min="6156" max="6158" width="9.140625" style="1"/>
    <col min="6159" max="6159" width="16.5703125" style="1" customWidth="1"/>
    <col min="6160" max="6160" width="12.140625" style="1" customWidth="1"/>
    <col min="6161" max="6161" width="13.28515625" style="1" customWidth="1"/>
    <col min="6162" max="6162" width="9.140625" style="1"/>
    <col min="6163" max="6163" width="14.5703125" style="1" customWidth="1"/>
    <col min="6164" max="6401" width="9.140625" style="1"/>
    <col min="6402" max="6402" width="31.85546875" style="1" customWidth="1"/>
    <col min="6403" max="6403" width="28.5703125" style="1" customWidth="1"/>
    <col min="6404" max="6407" width="20.85546875" style="1" customWidth="1"/>
    <col min="6408" max="6408" width="20.140625" style="1" customWidth="1"/>
    <col min="6409" max="6409" width="12" style="1" customWidth="1"/>
    <col min="6410" max="6410" width="12.85546875" style="1" customWidth="1"/>
    <col min="6411" max="6411" width="13.5703125" style="1" customWidth="1"/>
    <col min="6412" max="6414" width="9.140625" style="1"/>
    <col min="6415" max="6415" width="16.5703125" style="1" customWidth="1"/>
    <col min="6416" max="6416" width="12.140625" style="1" customWidth="1"/>
    <col min="6417" max="6417" width="13.28515625" style="1" customWidth="1"/>
    <col min="6418" max="6418" width="9.140625" style="1"/>
    <col min="6419" max="6419" width="14.5703125" style="1" customWidth="1"/>
    <col min="6420" max="6657" width="9.140625" style="1"/>
    <col min="6658" max="6658" width="31.85546875" style="1" customWidth="1"/>
    <col min="6659" max="6659" width="28.5703125" style="1" customWidth="1"/>
    <col min="6660" max="6663" width="20.85546875" style="1" customWidth="1"/>
    <col min="6664" max="6664" width="20.140625" style="1" customWidth="1"/>
    <col min="6665" max="6665" width="12" style="1" customWidth="1"/>
    <col min="6666" max="6666" width="12.85546875" style="1" customWidth="1"/>
    <col min="6667" max="6667" width="13.5703125" style="1" customWidth="1"/>
    <col min="6668" max="6670" width="9.140625" style="1"/>
    <col min="6671" max="6671" width="16.5703125" style="1" customWidth="1"/>
    <col min="6672" max="6672" width="12.140625" style="1" customWidth="1"/>
    <col min="6673" max="6673" width="13.28515625" style="1" customWidth="1"/>
    <col min="6674" max="6674" width="9.140625" style="1"/>
    <col min="6675" max="6675" width="14.5703125" style="1" customWidth="1"/>
    <col min="6676" max="6913" width="9.140625" style="1"/>
    <col min="6914" max="6914" width="31.85546875" style="1" customWidth="1"/>
    <col min="6915" max="6915" width="28.5703125" style="1" customWidth="1"/>
    <col min="6916" max="6919" width="20.85546875" style="1" customWidth="1"/>
    <col min="6920" max="6920" width="20.140625" style="1" customWidth="1"/>
    <col min="6921" max="6921" width="12" style="1" customWidth="1"/>
    <col min="6922" max="6922" width="12.85546875" style="1" customWidth="1"/>
    <col min="6923" max="6923" width="13.5703125" style="1" customWidth="1"/>
    <col min="6924" max="6926" width="9.140625" style="1"/>
    <col min="6927" max="6927" width="16.5703125" style="1" customWidth="1"/>
    <col min="6928" max="6928" width="12.140625" style="1" customWidth="1"/>
    <col min="6929" max="6929" width="13.28515625" style="1" customWidth="1"/>
    <col min="6930" max="6930" width="9.140625" style="1"/>
    <col min="6931" max="6931" width="14.5703125" style="1" customWidth="1"/>
    <col min="6932" max="7169" width="9.140625" style="1"/>
    <col min="7170" max="7170" width="31.85546875" style="1" customWidth="1"/>
    <col min="7171" max="7171" width="28.5703125" style="1" customWidth="1"/>
    <col min="7172" max="7175" width="20.85546875" style="1" customWidth="1"/>
    <col min="7176" max="7176" width="20.140625" style="1" customWidth="1"/>
    <col min="7177" max="7177" width="12" style="1" customWidth="1"/>
    <col min="7178" max="7178" width="12.85546875" style="1" customWidth="1"/>
    <col min="7179" max="7179" width="13.5703125" style="1" customWidth="1"/>
    <col min="7180" max="7182" width="9.140625" style="1"/>
    <col min="7183" max="7183" width="16.5703125" style="1" customWidth="1"/>
    <col min="7184" max="7184" width="12.140625" style="1" customWidth="1"/>
    <col min="7185" max="7185" width="13.28515625" style="1" customWidth="1"/>
    <col min="7186" max="7186" width="9.140625" style="1"/>
    <col min="7187" max="7187" width="14.5703125" style="1" customWidth="1"/>
    <col min="7188" max="7425" width="9.140625" style="1"/>
    <col min="7426" max="7426" width="31.85546875" style="1" customWidth="1"/>
    <col min="7427" max="7427" width="28.5703125" style="1" customWidth="1"/>
    <col min="7428" max="7431" width="20.85546875" style="1" customWidth="1"/>
    <col min="7432" max="7432" width="20.140625" style="1" customWidth="1"/>
    <col min="7433" max="7433" width="12" style="1" customWidth="1"/>
    <col min="7434" max="7434" width="12.85546875" style="1" customWidth="1"/>
    <col min="7435" max="7435" width="13.5703125" style="1" customWidth="1"/>
    <col min="7436" max="7438" width="9.140625" style="1"/>
    <col min="7439" max="7439" width="16.5703125" style="1" customWidth="1"/>
    <col min="7440" max="7440" width="12.140625" style="1" customWidth="1"/>
    <col min="7441" max="7441" width="13.28515625" style="1" customWidth="1"/>
    <col min="7442" max="7442" width="9.140625" style="1"/>
    <col min="7443" max="7443" width="14.5703125" style="1" customWidth="1"/>
    <col min="7444" max="7681" width="9.140625" style="1"/>
    <col min="7682" max="7682" width="31.85546875" style="1" customWidth="1"/>
    <col min="7683" max="7683" width="28.5703125" style="1" customWidth="1"/>
    <col min="7684" max="7687" width="20.85546875" style="1" customWidth="1"/>
    <col min="7688" max="7688" width="20.140625" style="1" customWidth="1"/>
    <col min="7689" max="7689" width="12" style="1" customWidth="1"/>
    <col min="7690" max="7690" width="12.85546875" style="1" customWidth="1"/>
    <col min="7691" max="7691" width="13.5703125" style="1" customWidth="1"/>
    <col min="7692" max="7694" width="9.140625" style="1"/>
    <col min="7695" max="7695" width="16.5703125" style="1" customWidth="1"/>
    <col min="7696" max="7696" width="12.140625" style="1" customWidth="1"/>
    <col min="7697" max="7697" width="13.28515625" style="1" customWidth="1"/>
    <col min="7698" max="7698" width="9.140625" style="1"/>
    <col min="7699" max="7699" width="14.5703125" style="1" customWidth="1"/>
    <col min="7700" max="7937" width="9.140625" style="1"/>
    <col min="7938" max="7938" width="31.85546875" style="1" customWidth="1"/>
    <col min="7939" max="7939" width="28.5703125" style="1" customWidth="1"/>
    <col min="7940" max="7943" width="20.85546875" style="1" customWidth="1"/>
    <col min="7944" max="7944" width="20.140625" style="1" customWidth="1"/>
    <col min="7945" max="7945" width="12" style="1" customWidth="1"/>
    <col min="7946" max="7946" width="12.85546875" style="1" customWidth="1"/>
    <col min="7947" max="7947" width="13.5703125" style="1" customWidth="1"/>
    <col min="7948" max="7950" width="9.140625" style="1"/>
    <col min="7951" max="7951" width="16.5703125" style="1" customWidth="1"/>
    <col min="7952" max="7952" width="12.140625" style="1" customWidth="1"/>
    <col min="7953" max="7953" width="13.28515625" style="1" customWidth="1"/>
    <col min="7954" max="7954" width="9.140625" style="1"/>
    <col min="7955" max="7955" width="14.5703125" style="1" customWidth="1"/>
    <col min="7956" max="8193" width="9.140625" style="1"/>
    <col min="8194" max="8194" width="31.85546875" style="1" customWidth="1"/>
    <col min="8195" max="8195" width="28.5703125" style="1" customWidth="1"/>
    <col min="8196" max="8199" width="20.85546875" style="1" customWidth="1"/>
    <col min="8200" max="8200" width="20.140625" style="1" customWidth="1"/>
    <col min="8201" max="8201" width="12" style="1" customWidth="1"/>
    <col min="8202" max="8202" width="12.85546875" style="1" customWidth="1"/>
    <col min="8203" max="8203" width="13.5703125" style="1" customWidth="1"/>
    <col min="8204" max="8206" width="9.140625" style="1"/>
    <col min="8207" max="8207" width="16.5703125" style="1" customWidth="1"/>
    <col min="8208" max="8208" width="12.140625" style="1" customWidth="1"/>
    <col min="8209" max="8209" width="13.28515625" style="1" customWidth="1"/>
    <col min="8210" max="8210" width="9.140625" style="1"/>
    <col min="8211" max="8211" width="14.5703125" style="1" customWidth="1"/>
    <col min="8212" max="8449" width="9.140625" style="1"/>
    <col min="8450" max="8450" width="31.85546875" style="1" customWidth="1"/>
    <col min="8451" max="8451" width="28.5703125" style="1" customWidth="1"/>
    <col min="8452" max="8455" width="20.85546875" style="1" customWidth="1"/>
    <col min="8456" max="8456" width="20.140625" style="1" customWidth="1"/>
    <col min="8457" max="8457" width="12" style="1" customWidth="1"/>
    <col min="8458" max="8458" width="12.85546875" style="1" customWidth="1"/>
    <col min="8459" max="8459" width="13.5703125" style="1" customWidth="1"/>
    <col min="8460" max="8462" width="9.140625" style="1"/>
    <col min="8463" max="8463" width="16.5703125" style="1" customWidth="1"/>
    <col min="8464" max="8464" width="12.140625" style="1" customWidth="1"/>
    <col min="8465" max="8465" width="13.28515625" style="1" customWidth="1"/>
    <col min="8466" max="8466" width="9.140625" style="1"/>
    <col min="8467" max="8467" width="14.5703125" style="1" customWidth="1"/>
    <col min="8468" max="8705" width="9.140625" style="1"/>
    <col min="8706" max="8706" width="31.85546875" style="1" customWidth="1"/>
    <col min="8707" max="8707" width="28.5703125" style="1" customWidth="1"/>
    <col min="8708" max="8711" width="20.85546875" style="1" customWidth="1"/>
    <col min="8712" max="8712" width="20.140625" style="1" customWidth="1"/>
    <col min="8713" max="8713" width="12" style="1" customWidth="1"/>
    <col min="8714" max="8714" width="12.85546875" style="1" customWidth="1"/>
    <col min="8715" max="8715" width="13.5703125" style="1" customWidth="1"/>
    <col min="8716" max="8718" width="9.140625" style="1"/>
    <col min="8719" max="8719" width="16.5703125" style="1" customWidth="1"/>
    <col min="8720" max="8720" width="12.140625" style="1" customWidth="1"/>
    <col min="8721" max="8721" width="13.28515625" style="1" customWidth="1"/>
    <col min="8722" max="8722" width="9.140625" style="1"/>
    <col min="8723" max="8723" width="14.5703125" style="1" customWidth="1"/>
    <col min="8724" max="8961" width="9.140625" style="1"/>
    <col min="8962" max="8962" width="31.85546875" style="1" customWidth="1"/>
    <col min="8963" max="8963" width="28.5703125" style="1" customWidth="1"/>
    <col min="8964" max="8967" width="20.85546875" style="1" customWidth="1"/>
    <col min="8968" max="8968" width="20.140625" style="1" customWidth="1"/>
    <col min="8969" max="8969" width="12" style="1" customWidth="1"/>
    <col min="8970" max="8970" width="12.85546875" style="1" customWidth="1"/>
    <col min="8971" max="8971" width="13.5703125" style="1" customWidth="1"/>
    <col min="8972" max="8974" width="9.140625" style="1"/>
    <col min="8975" max="8975" width="16.5703125" style="1" customWidth="1"/>
    <col min="8976" max="8976" width="12.140625" style="1" customWidth="1"/>
    <col min="8977" max="8977" width="13.28515625" style="1" customWidth="1"/>
    <col min="8978" max="8978" width="9.140625" style="1"/>
    <col min="8979" max="8979" width="14.5703125" style="1" customWidth="1"/>
    <col min="8980" max="9217" width="9.140625" style="1"/>
    <col min="9218" max="9218" width="31.85546875" style="1" customWidth="1"/>
    <col min="9219" max="9219" width="28.5703125" style="1" customWidth="1"/>
    <col min="9220" max="9223" width="20.85546875" style="1" customWidth="1"/>
    <col min="9224" max="9224" width="20.140625" style="1" customWidth="1"/>
    <col min="9225" max="9225" width="12" style="1" customWidth="1"/>
    <col min="9226" max="9226" width="12.85546875" style="1" customWidth="1"/>
    <col min="9227" max="9227" width="13.5703125" style="1" customWidth="1"/>
    <col min="9228" max="9230" width="9.140625" style="1"/>
    <col min="9231" max="9231" width="16.5703125" style="1" customWidth="1"/>
    <col min="9232" max="9232" width="12.140625" style="1" customWidth="1"/>
    <col min="9233" max="9233" width="13.28515625" style="1" customWidth="1"/>
    <col min="9234" max="9234" width="9.140625" style="1"/>
    <col min="9235" max="9235" width="14.5703125" style="1" customWidth="1"/>
    <col min="9236" max="9473" width="9.140625" style="1"/>
    <col min="9474" max="9474" width="31.85546875" style="1" customWidth="1"/>
    <col min="9475" max="9475" width="28.5703125" style="1" customWidth="1"/>
    <col min="9476" max="9479" width="20.85546875" style="1" customWidth="1"/>
    <col min="9480" max="9480" width="20.140625" style="1" customWidth="1"/>
    <col min="9481" max="9481" width="12" style="1" customWidth="1"/>
    <col min="9482" max="9482" width="12.85546875" style="1" customWidth="1"/>
    <col min="9483" max="9483" width="13.5703125" style="1" customWidth="1"/>
    <col min="9484" max="9486" width="9.140625" style="1"/>
    <col min="9487" max="9487" width="16.5703125" style="1" customWidth="1"/>
    <col min="9488" max="9488" width="12.140625" style="1" customWidth="1"/>
    <col min="9489" max="9489" width="13.28515625" style="1" customWidth="1"/>
    <col min="9490" max="9490" width="9.140625" style="1"/>
    <col min="9491" max="9491" width="14.5703125" style="1" customWidth="1"/>
    <col min="9492" max="9729" width="9.140625" style="1"/>
    <col min="9730" max="9730" width="31.85546875" style="1" customWidth="1"/>
    <col min="9731" max="9731" width="28.5703125" style="1" customWidth="1"/>
    <col min="9732" max="9735" width="20.85546875" style="1" customWidth="1"/>
    <col min="9736" max="9736" width="20.140625" style="1" customWidth="1"/>
    <col min="9737" max="9737" width="12" style="1" customWidth="1"/>
    <col min="9738" max="9738" width="12.85546875" style="1" customWidth="1"/>
    <col min="9739" max="9739" width="13.5703125" style="1" customWidth="1"/>
    <col min="9740" max="9742" width="9.140625" style="1"/>
    <col min="9743" max="9743" width="16.5703125" style="1" customWidth="1"/>
    <col min="9744" max="9744" width="12.140625" style="1" customWidth="1"/>
    <col min="9745" max="9745" width="13.28515625" style="1" customWidth="1"/>
    <col min="9746" max="9746" width="9.140625" style="1"/>
    <col min="9747" max="9747" width="14.5703125" style="1" customWidth="1"/>
    <col min="9748" max="9985" width="9.140625" style="1"/>
    <col min="9986" max="9986" width="31.85546875" style="1" customWidth="1"/>
    <col min="9987" max="9987" width="28.5703125" style="1" customWidth="1"/>
    <col min="9988" max="9991" width="20.85546875" style="1" customWidth="1"/>
    <col min="9992" max="9992" width="20.140625" style="1" customWidth="1"/>
    <col min="9993" max="9993" width="12" style="1" customWidth="1"/>
    <col min="9994" max="9994" width="12.85546875" style="1" customWidth="1"/>
    <col min="9995" max="9995" width="13.5703125" style="1" customWidth="1"/>
    <col min="9996" max="9998" width="9.140625" style="1"/>
    <col min="9999" max="9999" width="16.5703125" style="1" customWidth="1"/>
    <col min="10000" max="10000" width="12.140625" style="1" customWidth="1"/>
    <col min="10001" max="10001" width="13.28515625" style="1" customWidth="1"/>
    <col min="10002" max="10002" width="9.140625" style="1"/>
    <col min="10003" max="10003" width="14.5703125" style="1" customWidth="1"/>
    <col min="10004" max="10241" width="9.140625" style="1"/>
    <col min="10242" max="10242" width="31.85546875" style="1" customWidth="1"/>
    <col min="10243" max="10243" width="28.5703125" style="1" customWidth="1"/>
    <col min="10244" max="10247" width="20.85546875" style="1" customWidth="1"/>
    <col min="10248" max="10248" width="20.140625" style="1" customWidth="1"/>
    <col min="10249" max="10249" width="12" style="1" customWidth="1"/>
    <col min="10250" max="10250" width="12.85546875" style="1" customWidth="1"/>
    <col min="10251" max="10251" width="13.5703125" style="1" customWidth="1"/>
    <col min="10252" max="10254" width="9.140625" style="1"/>
    <col min="10255" max="10255" width="16.5703125" style="1" customWidth="1"/>
    <col min="10256" max="10256" width="12.140625" style="1" customWidth="1"/>
    <col min="10257" max="10257" width="13.28515625" style="1" customWidth="1"/>
    <col min="10258" max="10258" width="9.140625" style="1"/>
    <col min="10259" max="10259" width="14.5703125" style="1" customWidth="1"/>
    <col min="10260" max="10497" width="9.140625" style="1"/>
    <col min="10498" max="10498" width="31.85546875" style="1" customWidth="1"/>
    <col min="10499" max="10499" width="28.5703125" style="1" customWidth="1"/>
    <col min="10500" max="10503" width="20.85546875" style="1" customWidth="1"/>
    <col min="10504" max="10504" width="20.140625" style="1" customWidth="1"/>
    <col min="10505" max="10505" width="12" style="1" customWidth="1"/>
    <col min="10506" max="10506" width="12.85546875" style="1" customWidth="1"/>
    <col min="10507" max="10507" width="13.5703125" style="1" customWidth="1"/>
    <col min="10508" max="10510" width="9.140625" style="1"/>
    <col min="10511" max="10511" width="16.5703125" style="1" customWidth="1"/>
    <col min="10512" max="10512" width="12.140625" style="1" customWidth="1"/>
    <col min="10513" max="10513" width="13.28515625" style="1" customWidth="1"/>
    <col min="10514" max="10514" width="9.140625" style="1"/>
    <col min="10515" max="10515" width="14.5703125" style="1" customWidth="1"/>
    <col min="10516" max="10753" width="9.140625" style="1"/>
    <col min="10754" max="10754" width="31.85546875" style="1" customWidth="1"/>
    <col min="10755" max="10755" width="28.5703125" style="1" customWidth="1"/>
    <col min="10756" max="10759" width="20.85546875" style="1" customWidth="1"/>
    <col min="10760" max="10760" width="20.140625" style="1" customWidth="1"/>
    <col min="10761" max="10761" width="12" style="1" customWidth="1"/>
    <col min="10762" max="10762" width="12.85546875" style="1" customWidth="1"/>
    <col min="10763" max="10763" width="13.5703125" style="1" customWidth="1"/>
    <col min="10764" max="10766" width="9.140625" style="1"/>
    <col min="10767" max="10767" width="16.5703125" style="1" customWidth="1"/>
    <col min="10768" max="10768" width="12.140625" style="1" customWidth="1"/>
    <col min="10769" max="10769" width="13.28515625" style="1" customWidth="1"/>
    <col min="10770" max="10770" width="9.140625" style="1"/>
    <col min="10771" max="10771" width="14.5703125" style="1" customWidth="1"/>
    <col min="10772" max="11009" width="9.140625" style="1"/>
    <col min="11010" max="11010" width="31.85546875" style="1" customWidth="1"/>
    <col min="11011" max="11011" width="28.5703125" style="1" customWidth="1"/>
    <col min="11012" max="11015" width="20.85546875" style="1" customWidth="1"/>
    <col min="11016" max="11016" width="20.140625" style="1" customWidth="1"/>
    <col min="11017" max="11017" width="12" style="1" customWidth="1"/>
    <col min="11018" max="11018" width="12.85546875" style="1" customWidth="1"/>
    <col min="11019" max="11019" width="13.5703125" style="1" customWidth="1"/>
    <col min="11020" max="11022" width="9.140625" style="1"/>
    <col min="11023" max="11023" width="16.5703125" style="1" customWidth="1"/>
    <col min="11024" max="11024" width="12.140625" style="1" customWidth="1"/>
    <col min="11025" max="11025" width="13.28515625" style="1" customWidth="1"/>
    <col min="11026" max="11026" width="9.140625" style="1"/>
    <col min="11027" max="11027" width="14.5703125" style="1" customWidth="1"/>
    <col min="11028" max="11265" width="9.140625" style="1"/>
    <col min="11266" max="11266" width="31.85546875" style="1" customWidth="1"/>
    <col min="11267" max="11267" width="28.5703125" style="1" customWidth="1"/>
    <col min="11268" max="11271" width="20.85546875" style="1" customWidth="1"/>
    <col min="11272" max="11272" width="20.140625" style="1" customWidth="1"/>
    <col min="11273" max="11273" width="12" style="1" customWidth="1"/>
    <col min="11274" max="11274" width="12.85546875" style="1" customWidth="1"/>
    <col min="11275" max="11275" width="13.5703125" style="1" customWidth="1"/>
    <col min="11276" max="11278" width="9.140625" style="1"/>
    <col min="11279" max="11279" width="16.5703125" style="1" customWidth="1"/>
    <col min="11280" max="11280" width="12.140625" style="1" customWidth="1"/>
    <col min="11281" max="11281" width="13.28515625" style="1" customWidth="1"/>
    <col min="11282" max="11282" width="9.140625" style="1"/>
    <col min="11283" max="11283" width="14.5703125" style="1" customWidth="1"/>
    <col min="11284" max="11521" width="9.140625" style="1"/>
    <col min="11522" max="11522" width="31.85546875" style="1" customWidth="1"/>
    <col min="11523" max="11523" width="28.5703125" style="1" customWidth="1"/>
    <col min="11524" max="11527" width="20.85546875" style="1" customWidth="1"/>
    <col min="11528" max="11528" width="20.140625" style="1" customWidth="1"/>
    <col min="11529" max="11529" width="12" style="1" customWidth="1"/>
    <col min="11530" max="11530" width="12.85546875" style="1" customWidth="1"/>
    <col min="11531" max="11531" width="13.5703125" style="1" customWidth="1"/>
    <col min="11532" max="11534" width="9.140625" style="1"/>
    <col min="11535" max="11535" width="16.5703125" style="1" customWidth="1"/>
    <col min="11536" max="11536" width="12.140625" style="1" customWidth="1"/>
    <col min="11537" max="11537" width="13.28515625" style="1" customWidth="1"/>
    <col min="11538" max="11538" width="9.140625" style="1"/>
    <col min="11539" max="11539" width="14.5703125" style="1" customWidth="1"/>
    <col min="11540" max="11777" width="9.140625" style="1"/>
    <col min="11778" max="11778" width="31.85546875" style="1" customWidth="1"/>
    <col min="11779" max="11779" width="28.5703125" style="1" customWidth="1"/>
    <col min="11780" max="11783" width="20.85546875" style="1" customWidth="1"/>
    <col min="11784" max="11784" width="20.140625" style="1" customWidth="1"/>
    <col min="11785" max="11785" width="12" style="1" customWidth="1"/>
    <col min="11786" max="11786" width="12.85546875" style="1" customWidth="1"/>
    <col min="11787" max="11787" width="13.5703125" style="1" customWidth="1"/>
    <col min="11788" max="11790" width="9.140625" style="1"/>
    <col min="11791" max="11791" width="16.5703125" style="1" customWidth="1"/>
    <col min="11792" max="11792" width="12.140625" style="1" customWidth="1"/>
    <col min="11793" max="11793" width="13.28515625" style="1" customWidth="1"/>
    <col min="11794" max="11794" width="9.140625" style="1"/>
    <col min="11795" max="11795" width="14.5703125" style="1" customWidth="1"/>
    <col min="11796" max="12033" width="9.140625" style="1"/>
    <col min="12034" max="12034" width="31.85546875" style="1" customWidth="1"/>
    <col min="12035" max="12035" width="28.5703125" style="1" customWidth="1"/>
    <col min="12036" max="12039" width="20.85546875" style="1" customWidth="1"/>
    <col min="12040" max="12040" width="20.140625" style="1" customWidth="1"/>
    <col min="12041" max="12041" width="12" style="1" customWidth="1"/>
    <col min="12042" max="12042" width="12.85546875" style="1" customWidth="1"/>
    <col min="12043" max="12043" width="13.5703125" style="1" customWidth="1"/>
    <col min="12044" max="12046" width="9.140625" style="1"/>
    <col min="12047" max="12047" width="16.5703125" style="1" customWidth="1"/>
    <col min="12048" max="12048" width="12.140625" style="1" customWidth="1"/>
    <col min="12049" max="12049" width="13.28515625" style="1" customWidth="1"/>
    <col min="12050" max="12050" width="9.140625" style="1"/>
    <col min="12051" max="12051" width="14.5703125" style="1" customWidth="1"/>
    <col min="12052" max="12289" width="9.140625" style="1"/>
    <col min="12290" max="12290" width="31.85546875" style="1" customWidth="1"/>
    <col min="12291" max="12291" width="28.5703125" style="1" customWidth="1"/>
    <col min="12292" max="12295" width="20.85546875" style="1" customWidth="1"/>
    <col min="12296" max="12296" width="20.140625" style="1" customWidth="1"/>
    <col min="12297" max="12297" width="12" style="1" customWidth="1"/>
    <col min="12298" max="12298" width="12.85546875" style="1" customWidth="1"/>
    <col min="12299" max="12299" width="13.5703125" style="1" customWidth="1"/>
    <col min="12300" max="12302" width="9.140625" style="1"/>
    <col min="12303" max="12303" width="16.5703125" style="1" customWidth="1"/>
    <col min="12304" max="12304" width="12.140625" style="1" customWidth="1"/>
    <col min="12305" max="12305" width="13.28515625" style="1" customWidth="1"/>
    <col min="12306" max="12306" width="9.140625" style="1"/>
    <col min="12307" max="12307" width="14.5703125" style="1" customWidth="1"/>
    <col min="12308" max="12545" width="9.140625" style="1"/>
    <col min="12546" max="12546" width="31.85546875" style="1" customWidth="1"/>
    <col min="12547" max="12547" width="28.5703125" style="1" customWidth="1"/>
    <col min="12548" max="12551" width="20.85546875" style="1" customWidth="1"/>
    <col min="12552" max="12552" width="20.140625" style="1" customWidth="1"/>
    <col min="12553" max="12553" width="12" style="1" customWidth="1"/>
    <col min="12554" max="12554" width="12.85546875" style="1" customWidth="1"/>
    <col min="12555" max="12555" width="13.5703125" style="1" customWidth="1"/>
    <col min="12556" max="12558" width="9.140625" style="1"/>
    <col min="12559" max="12559" width="16.5703125" style="1" customWidth="1"/>
    <col min="12560" max="12560" width="12.140625" style="1" customWidth="1"/>
    <col min="12561" max="12561" width="13.28515625" style="1" customWidth="1"/>
    <col min="12562" max="12562" width="9.140625" style="1"/>
    <col min="12563" max="12563" width="14.5703125" style="1" customWidth="1"/>
    <col min="12564" max="12801" width="9.140625" style="1"/>
    <col min="12802" max="12802" width="31.85546875" style="1" customWidth="1"/>
    <col min="12803" max="12803" width="28.5703125" style="1" customWidth="1"/>
    <col min="12804" max="12807" width="20.85546875" style="1" customWidth="1"/>
    <col min="12808" max="12808" width="20.140625" style="1" customWidth="1"/>
    <col min="12809" max="12809" width="12" style="1" customWidth="1"/>
    <col min="12810" max="12810" width="12.85546875" style="1" customWidth="1"/>
    <col min="12811" max="12811" width="13.5703125" style="1" customWidth="1"/>
    <col min="12812" max="12814" width="9.140625" style="1"/>
    <col min="12815" max="12815" width="16.5703125" style="1" customWidth="1"/>
    <col min="12816" max="12816" width="12.140625" style="1" customWidth="1"/>
    <col min="12817" max="12817" width="13.28515625" style="1" customWidth="1"/>
    <col min="12818" max="12818" width="9.140625" style="1"/>
    <col min="12819" max="12819" width="14.5703125" style="1" customWidth="1"/>
    <col min="12820" max="13057" width="9.140625" style="1"/>
    <col min="13058" max="13058" width="31.85546875" style="1" customWidth="1"/>
    <col min="13059" max="13059" width="28.5703125" style="1" customWidth="1"/>
    <col min="13060" max="13063" width="20.85546875" style="1" customWidth="1"/>
    <col min="13064" max="13064" width="20.140625" style="1" customWidth="1"/>
    <col min="13065" max="13065" width="12" style="1" customWidth="1"/>
    <col min="13066" max="13066" width="12.85546875" style="1" customWidth="1"/>
    <col min="13067" max="13067" width="13.5703125" style="1" customWidth="1"/>
    <col min="13068" max="13070" width="9.140625" style="1"/>
    <col min="13071" max="13071" width="16.5703125" style="1" customWidth="1"/>
    <col min="13072" max="13072" width="12.140625" style="1" customWidth="1"/>
    <col min="13073" max="13073" width="13.28515625" style="1" customWidth="1"/>
    <col min="13074" max="13074" width="9.140625" style="1"/>
    <col min="13075" max="13075" width="14.5703125" style="1" customWidth="1"/>
    <col min="13076" max="13313" width="9.140625" style="1"/>
    <col min="13314" max="13314" width="31.85546875" style="1" customWidth="1"/>
    <col min="13315" max="13315" width="28.5703125" style="1" customWidth="1"/>
    <col min="13316" max="13319" width="20.85546875" style="1" customWidth="1"/>
    <col min="13320" max="13320" width="20.140625" style="1" customWidth="1"/>
    <col min="13321" max="13321" width="12" style="1" customWidth="1"/>
    <col min="13322" max="13322" width="12.85546875" style="1" customWidth="1"/>
    <col min="13323" max="13323" width="13.5703125" style="1" customWidth="1"/>
    <col min="13324" max="13326" width="9.140625" style="1"/>
    <col min="13327" max="13327" width="16.5703125" style="1" customWidth="1"/>
    <col min="13328" max="13328" width="12.140625" style="1" customWidth="1"/>
    <col min="13329" max="13329" width="13.28515625" style="1" customWidth="1"/>
    <col min="13330" max="13330" width="9.140625" style="1"/>
    <col min="13331" max="13331" width="14.5703125" style="1" customWidth="1"/>
    <col min="13332" max="13569" width="9.140625" style="1"/>
    <col min="13570" max="13570" width="31.85546875" style="1" customWidth="1"/>
    <col min="13571" max="13571" width="28.5703125" style="1" customWidth="1"/>
    <col min="13572" max="13575" width="20.85546875" style="1" customWidth="1"/>
    <col min="13576" max="13576" width="20.140625" style="1" customWidth="1"/>
    <col min="13577" max="13577" width="12" style="1" customWidth="1"/>
    <col min="13578" max="13578" width="12.85546875" style="1" customWidth="1"/>
    <col min="13579" max="13579" width="13.5703125" style="1" customWidth="1"/>
    <col min="13580" max="13582" width="9.140625" style="1"/>
    <col min="13583" max="13583" width="16.5703125" style="1" customWidth="1"/>
    <col min="13584" max="13584" width="12.140625" style="1" customWidth="1"/>
    <col min="13585" max="13585" width="13.28515625" style="1" customWidth="1"/>
    <col min="13586" max="13586" width="9.140625" style="1"/>
    <col min="13587" max="13587" width="14.5703125" style="1" customWidth="1"/>
    <col min="13588" max="13825" width="9.140625" style="1"/>
    <col min="13826" max="13826" width="31.85546875" style="1" customWidth="1"/>
    <col min="13827" max="13827" width="28.5703125" style="1" customWidth="1"/>
    <col min="13828" max="13831" width="20.85546875" style="1" customWidth="1"/>
    <col min="13832" max="13832" width="20.140625" style="1" customWidth="1"/>
    <col min="13833" max="13833" width="12" style="1" customWidth="1"/>
    <col min="13834" max="13834" width="12.85546875" style="1" customWidth="1"/>
    <col min="13835" max="13835" width="13.5703125" style="1" customWidth="1"/>
    <col min="13836" max="13838" width="9.140625" style="1"/>
    <col min="13839" max="13839" width="16.5703125" style="1" customWidth="1"/>
    <col min="13840" max="13840" width="12.140625" style="1" customWidth="1"/>
    <col min="13841" max="13841" width="13.28515625" style="1" customWidth="1"/>
    <col min="13842" max="13842" width="9.140625" style="1"/>
    <col min="13843" max="13843" width="14.5703125" style="1" customWidth="1"/>
    <col min="13844" max="14081" width="9.140625" style="1"/>
    <col min="14082" max="14082" width="31.85546875" style="1" customWidth="1"/>
    <col min="14083" max="14083" width="28.5703125" style="1" customWidth="1"/>
    <col min="14084" max="14087" width="20.85546875" style="1" customWidth="1"/>
    <col min="14088" max="14088" width="20.140625" style="1" customWidth="1"/>
    <col min="14089" max="14089" width="12" style="1" customWidth="1"/>
    <col min="14090" max="14090" width="12.85546875" style="1" customWidth="1"/>
    <col min="14091" max="14091" width="13.5703125" style="1" customWidth="1"/>
    <col min="14092" max="14094" width="9.140625" style="1"/>
    <col min="14095" max="14095" width="16.5703125" style="1" customWidth="1"/>
    <col min="14096" max="14096" width="12.140625" style="1" customWidth="1"/>
    <col min="14097" max="14097" width="13.28515625" style="1" customWidth="1"/>
    <col min="14098" max="14098" width="9.140625" style="1"/>
    <col min="14099" max="14099" width="14.5703125" style="1" customWidth="1"/>
    <col min="14100" max="14337" width="9.140625" style="1"/>
    <col min="14338" max="14338" width="31.85546875" style="1" customWidth="1"/>
    <col min="14339" max="14339" width="28.5703125" style="1" customWidth="1"/>
    <col min="14340" max="14343" width="20.85546875" style="1" customWidth="1"/>
    <col min="14344" max="14344" width="20.140625" style="1" customWidth="1"/>
    <col min="14345" max="14345" width="12" style="1" customWidth="1"/>
    <col min="14346" max="14346" width="12.85546875" style="1" customWidth="1"/>
    <col min="14347" max="14347" width="13.5703125" style="1" customWidth="1"/>
    <col min="14348" max="14350" width="9.140625" style="1"/>
    <col min="14351" max="14351" width="16.5703125" style="1" customWidth="1"/>
    <col min="14352" max="14352" width="12.140625" style="1" customWidth="1"/>
    <col min="14353" max="14353" width="13.28515625" style="1" customWidth="1"/>
    <col min="14354" max="14354" width="9.140625" style="1"/>
    <col min="14355" max="14355" width="14.5703125" style="1" customWidth="1"/>
    <col min="14356" max="14593" width="9.140625" style="1"/>
    <col min="14594" max="14594" width="31.85546875" style="1" customWidth="1"/>
    <col min="14595" max="14595" width="28.5703125" style="1" customWidth="1"/>
    <col min="14596" max="14599" width="20.85546875" style="1" customWidth="1"/>
    <col min="14600" max="14600" width="20.140625" style="1" customWidth="1"/>
    <col min="14601" max="14601" width="12" style="1" customWidth="1"/>
    <col min="14602" max="14602" width="12.85546875" style="1" customWidth="1"/>
    <col min="14603" max="14603" width="13.5703125" style="1" customWidth="1"/>
    <col min="14604" max="14606" width="9.140625" style="1"/>
    <col min="14607" max="14607" width="16.5703125" style="1" customWidth="1"/>
    <col min="14608" max="14608" width="12.140625" style="1" customWidth="1"/>
    <col min="14609" max="14609" width="13.28515625" style="1" customWidth="1"/>
    <col min="14610" max="14610" width="9.140625" style="1"/>
    <col min="14611" max="14611" width="14.5703125" style="1" customWidth="1"/>
    <col min="14612" max="14849" width="9.140625" style="1"/>
    <col min="14850" max="14850" width="31.85546875" style="1" customWidth="1"/>
    <col min="14851" max="14851" width="28.5703125" style="1" customWidth="1"/>
    <col min="14852" max="14855" width="20.85546875" style="1" customWidth="1"/>
    <col min="14856" max="14856" width="20.140625" style="1" customWidth="1"/>
    <col min="14857" max="14857" width="12" style="1" customWidth="1"/>
    <col min="14858" max="14858" width="12.85546875" style="1" customWidth="1"/>
    <col min="14859" max="14859" width="13.5703125" style="1" customWidth="1"/>
    <col min="14860" max="14862" width="9.140625" style="1"/>
    <col min="14863" max="14863" width="16.5703125" style="1" customWidth="1"/>
    <col min="14864" max="14864" width="12.140625" style="1" customWidth="1"/>
    <col min="14865" max="14865" width="13.28515625" style="1" customWidth="1"/>
    <col min="14866" max="14866" width="9.140625" style="1"/>
    <col min="14867" max="14867" width="14.5703125" style="1" customWidth="1"/>
    <col min="14868" max="15105" width="9.140625" style="1"/>
    <col min="15106" max="15106" width="31.85546875" style="1" customWidth="1"/>
    <col min="15107" max="15107" width="28.5703125" style="1" customWidth="1"/>
    <col min="15108" max="15111" width="20.85546875" style="1" customWidth="1"/>
    <col min="15112" max="15112" width="20.140625" style="1" customWidth="1"/>
    <col min="15113" max="15113" width="12" style="1" customWidth="1"/>
    <col min="15114" max="15114" width="12.85546875" style="1" customWidth="1"/>
    <col min="15115" max="15115" width="13.5703125" style="1" customWidth="1"/>
    <col min="15116" max="15118" width="9.140625" style="1"/>
    <col min="15119" max="15119" width="16.5703125" style="1" customWidth="1"/>
    <col min="15120" max="15120" width="12.140625" style="1" customWidth="1"/>
    <col min="15121" max="15121" width="13.28515625" style="1" customWidth="1"/>
    <col min="15122" max="15122" width="9.140625" style="1"/>
    <col min="15123" max="15123" width="14.5703125" style="1" customWidth="1"/>
    <col min="15124" max="15361" width="9.140625" style="1"/>
    <col min="15362" max="15362" width="31.85546875" style="1" customWidth="1"/>
    <col min="15363" max="15363" width="28.5703125" style="1" customWidth="1"/>
    <col min="15364" max="15367" width="20.85546875" style="1" customWidth="1"/>
    <col min="15368" max="15368" width="20.140625" style="1" customWidth="1"/>
    <col min="15369" max="15369" width="12" style="1" customWidth="1"/>
    <col min="15370" max="15370" width="12.85546875" style="1" customWidth="1"/>
    <col min="15371" max="15371" width="13.5703125" style="1" customWidth="1"/>
    <col min="15372" max="15374" width="9.140625" style="1"/>
    <col min="15375" max="15375" width="16.5703125" style="1" customWidth="1"/>
    <col min="15376" max="15376" width="12.140625" style="1" customWidth="1"/>
    <col min="15377" max="15377" width="13.28515625" style="1" customWidth="1"/>
    <col min="15378" max="15378" width="9.140625" style="1"/>
    <col min="15379" max="15379" width="14.5703125" style="1" customWidth="1"/>
    <col min="15380" max="15617" width="9.140625" style="1"/>
    <col min="15618" max="15618" width="31.85546875" style="1" customWidth="1"/>
    <col min="15619" max="15619" width="28.5703125" style="1" customWidth="1"/>
    <col min="15620" max="15623" width="20.85546875" style="1" customWidth="1"/>
    <col min="15624" max="15624" width="20.140625" style="1" customWidth="1"/>
    <col min="15625" max="15625" width="12" style="1" customWidth="1"/>
    <col min="15626" max="15626" width="12.85546875" style="1" customWidth="1"/>
    <col min="15627" max="15627" width="13.5703125" style="1" customWidth="1"/>
    <col min="15628" max="15630" width="9.140625" style="1"/>
    <col min="15631" max="15631" width="16.5703125" style="1" customWidth="1"/>
    <col min="15632" max="15632" width="12.140625" style="1" customWidth="1"/>
    <col min="15633" max="15633" width="13.28515625" style="1" customWidth="1"/>
    <col min="15634" max="15634" width="9.140625" style="1"/>
    <col min="15635" max="15635" width="14.5703125" style="1" customWidth="1"/>
    <col min="15636" max="15873" width="9.140625" style="1"/>
    <col min="15874" max="15874" width="31.85546875" style="1" customWidth="1"/>
    <col min="15875" max="15875" width="28.5703125" style="1" customWidth="1"/>
    <col min="15876" max="15879" width="20.85546875" style="1" customWidth="1"/>
    <col min="15880" max="15880" width="20.140625" style="1" customWidth="1"/>
    <col min="15881" max="15881" width="12" style="1" customWidth="1"/>
    <col min="15882" max="15882" width="12.85546875" style="1" customWidth="1"/>
    <col min="15883" max="15883" width="13.5703125" style="1" customWidth="1"/>
    <col min="15884" max="15886" width="9.140625" style="1"/>
    <col min="15887" max="15887" width="16.5703125" style="1" customWidth="1"/>
    <col min="15888" max="15888" width="12.140625" style="1" customWidth="1"/>
    <col min="15889" max="15889" width="13.28515625" style="1" customWidth="1"/>
    <col min="15890" max="15890" width="9.140625" style="1"/>
    <col min="15891" max="15891" width="14.5703125" style="1" customWidth="1"/>
    <col min="15892" max="16129" width="9.140625" style="1"/>
    <col min="16130" max="16130" width="31.85546875" style="1" customWidth="1"/>
    <col min="16131" max="16131" width="28.5703125" style="1" customWidth="1"/>
    <col min="16132" max="16135" width="20.85546875" style="1" customWidth="1"/>
    <col min="16136" max="16136" width="20.140625" style="1" customWidth="1"/>
    <col min="16137" max="16137" width="12" style="1" customWidth="1"/>
    <col min="16138" max="16138" width="12.85546875" style="1" customWidth="1"/>
    <col min="16139" max="16139" width="13.5703125" style="1" customWidth="1"/>
    <col min="16140" max="16142" width="9.140625" style="1"/>
    <col min="16143" max="16143" width="16.5703125" style="1" customWidth="1"/>
    <col min="16144" max="16144" width="12.140625" style="1" customWidth="1"/>
    <col min="16145" max="16145" width="13.28515625" style="1" customWidth="1"/>
    <col min="16146" max="16146" width="9.140625" style="1"/>
    <col min="16147" max="16147" width="14.5703125" style="1" customWidth="1"/>
    <col min="16148" max="16384" width="9.140625" style="1"/>
  </cols>
  <sheetData>
    <row r="1" spans="1:20">
      <c r="C1" s="1"/>
    </row>
    <row r="2" spans="1:20">
      <c r="C2" s="1"/>
    </row>
    <row r="3" spans="1:20" s="25" customFormat="1" ht="12"/>
    <row r="4" spans="1:20" s="25" customFormat="1" ht="12"/>
    <row r="5" spans="1:20" s="25" customFormat="1" ht="12">
      <c r="A5" s="9" t="s">
        <v>930</v>
      </c>
      <c r="B5" s="292" t="s">
        <v>886</v>
      </c>
    </row>
    <row r="6" spans="1:20">
      <c r="C6" s="271"/>
    </row>
    <row r="7" spans="1:20">
      <c r="B7" s="270"/>
      <c r="C7" s="271"/>
    </row>
    <row r="8" spans="1:20">
      <c r="B8" s="279"/>
      <c r="C8" s="272"/>
    </row>
    <row r="9" spans="1:20" ht="19.5" customHeight="1">
      <c r="C9" s="1"/>
      <c r="D9" s="420" t="s">
        <v>861</v>
      </c>
      <c r="E9" s="420"/>
      <c r="F9" s="420"/>
      <c r="G9" s="420"/>
      <c r="H9" s="419" t="s">
        <v>862</v>
      </c>
      <c r="I9" s="419"/>
      <c r="J9" s="419"/>
      <c r="K9" s="419"/>
      <c r="L9" s="419"/>
      <c r="M9" s="419"/>
      <c r="N9" s="419"/>
      <c r="O9" s="419"/>
      <c r="P9" s="419"/>
      <c r="Q9" s="419"/>
      <c r="R9" s="419"/>
      <c r="S9" s="419"/>
    </row>
    <row r="10" spans="1:20" ht="36.75" customHeight="1">
      <c r="B10" s="420" t="s">
        <v>859</v>
      </c>
      <c r="C10" s="420" t="s">
        <v>860</v>
      </c>
      <c r="D10" s="422" t="s">
        <v>885</v>
      </c>
      <c r="E10" s="422"/>
      <c r="F10" s="422" t="s">
        <v>94</v>
      </c>
      <c r="G10" s="422"/>
      <c r="H10" s="419"/>
      <c r="I10" s="419"/>
      <c r="J10" s="419"/>
      <c r="K10" s="419"/>
      <c r="L10" s="419"/>
      <c r="M10" s="419"/>
      <c r="N10" s="419"/>
      <c r="O10" s="419"/>
      <c r="P10" s="419"/>
      <c r="Q10" s="419"/>
      <c r="R10" s="419"/>
      <c r="S10" s="419"/>
    </row>
    <row r="11" spans="1:20" ht="24" customHeight="1">
      <c r="B11" s="420"/>
      <c r="C11" s="421"/>
      <c r="D11" s="243" t="s">
        <v>863</v>
      </c>
      <c r="E11" s="243" t="s">
        <v>864</v>
      </c>
      <c r="F11" s="243" t="s">
        <v>863</v>
      </c>
      <c r="G11" s="243" t="s">
        <v>864</v>
      </c>
      <c r="H11" s="243" t="s">
        <v>865</v>
      </c>
      <c r="I11" s="243" t="s">
        <v>866</v>
      </c>
      <c r="J11" s="243" t="s">
        <v>867</v>
      </c>
      <c r="K11" s="243" t="s">
        <v>868</v>
      </c>
      <c r="L11" s="243" t="s">
        <v>869</v>
      </c>
      <c r="M11" s="243" t="s">
        <v>870</v>
      </c>
      <c r="N11" s="243" t="s">
        <v>871</v>
      </c>
      <c r="O11" s="243" t="s">
        <v>872</v>
      </c>
      <c r="P11" s="243" t="s">
        <v>873</v>
      </c>
      <c r="Q11" s="243" t="s">
        <v>874</v>
      </c>
      <c r="R11" s="243" t="s">
        <v>875</v>
      </c>
      <c r="S11" s="243" t="s">
        <v>876</v>
      </c>
    </row>
    <row r="12" spans="1:20">
      <c r="B12" s="32" t="s">
        <v>40</v>
      </c>
      <c r="C12" s="280">
        <v>141</v>
      </c>
      <c r="D12" s="283">
        <v>112</v>
      </c>
      <c r="E12" s="284">
        <v>29</v>
      </c>
      <c r="F12" s="287">
        <f t="shared" ref="F12:F65" si="0">D12/C12</f>
        <v>0.79432624113475181</v>
      </c>
      <c r="G12" s="288">
        <f t="shared" ref="G12:G65" si="1">E12/C12</f>
        <v>0.20567375886524822</v>
      </c>
      <c r="H12" s="283">
        <v>104</v>
      </c>
      <c r="I12" s="291">
        <v>3</v>
      </c>
      <c r="J12" s="291">
        <v>12</v>
      </c>
      <c r="K12" s="291">
        <v>18</v>
      </c>
      <c r="L12" s="291">
        <v>1</v>
      </c>
      <c r="M12" s="291">
        <v>1</v>
      </c>
      <c r="N12" s="291">
        <v>1</v>
      </c>
      <c r="O12" s="291">
        <v>1</v>
      </c>
      <c r="P12" s="291"/>
      <c r="Q12" s="291"/>
      <c r="R12" s="291"/>
      <c r="S12" s="284"/>
      <c r="T12" s="274"/>
    </row>
    <row r="13" spans="1:20">
      <c r="B13" s="89" t="s">
        <v>41</v>
      </c>
      <c r="C13" s="281">
        <v>58</v>
      </c>
      <c r="D13" s="285">
        <v>41</v>
      </c>
      <c r="E13" s="286">
        <v>17</v>
      </c>
      <c r="F13" s="289">
        <f t="shared" si="0"/>
        <v>0.7068965517241379</v>
      </c>
      <c r="G13" s="290">
        <f t="shared" si="1"/>
        <v>0.29310344827586204</v>
      </c>
      <c r="H13" s="285">
        <v>49</v>
      </c>
      <c r="I13" s="37">
        <v>1</v>
      </c>
      <c r="J13" s="37">
        <v>1</v>
      </c>
      <c r="K13" s="37">
        <v>3</v>
      </c>
      <c r="L13" s="37"/>
      <c r="M13" s="37"/>
      <c r="N13" s="37"/>
      <c r="O13" s="37">
        <v>1</v>
      </c>
      <c r="P13" s="37">
        <v>3</v>
      </c>
      <c r="Q13" s="37"/>
      <c r="R13" s="37"/>
      <c r="S13" s="286"/>
      <c r="T13" s="274"/>
    </row>
    <row r="14" spans="1:20">
      <c r="B14" s="89" t="s">
        <v>42</v>
      </c>
      <c r="C14" s="281">
        <v>41</v>
      </c>
      <c r="D14" s="285">
        <v>11</v>
      </c>
      <c r="E14" s="286">
        <v>30</v>
      </c>
      <c r="F14" s="289">
        <f t="shared" si="0"/>
        <v>0.26829268292682928</v>
      </c>
      <c r="G14" s="290">
        <f t="shared" si="1"/>
        <v>0.73170731707317072</v>
      </c>
      <c r="H14" s="285">
        <v>25</v>
      </c>
      <c r="I14" s="37">
        <v>1</v>
      </c>
      <c r="J14" s="37">
        <v>5</v>
      </c>
      <c r="K14" s="37">
        <v>6</v>
      </c>
      <c r="L14" s="37"/>
      <c r="M14" s="37"/>
      <c r="N14" s="37"/>
      <c r="O14" s="37"/>
      <c r="P14" s="37"/>
      <c r="Q14" s="37">
        <v>4</v>
      </c>
      <c r="R14" s="37"/>
      <c r="S14" s="286"/>
      <c r="T14" s="274"/>
    </row>
    <row r="15" spans="1:20">
      <c r="B15" s="89" t="s">
        <v>43</v>
      </c>
      <c r="C15" s="281">
        <v>28</v>
      </c>
      <c r="D15" s="285">
        <v>4</v>
      </c>
      <c r="E15" s="286">
        <v>24</v>
      </c>
      <c r="F15" s="289">
        <f t="shared" si="0"/>
        <v>0.14285714285714285</v>
      </c>
      <c r="G15" s="290">
        <f t="shared" si="1"/>
        <v>0.8571428571428571</v>
      </c>
      <c r="H15" s="285">
        <v>22</v>
      </c>
      <c r="I15" s="37"/>
      <c r="J15" s="37">
        <v>1</v>
      </c>
      <c r="K15" s="37">
        <v>3</v>
      </c>
      <c r="L15" s="37"/>
      <c r="M15" s="37"/>
      <c r="N15" s="37"/>
      <c r="O15" s="37">
        <v>1</v>
      </c>
      <c r="P15" s="37"/>
      <c r="Q15" s="37"/>
      <c r="R15" s="37">
        <v>1</v>
      </c>
      <c r="S15" s="286"/>
      <c r="T15" s="274"/>
    </row>
    <row r="16" spans="1:20">
      <c r="B16" s="89" t="s">
        <v>44</v>
      </c>
      <c r="C16" s="281">
        <v>34</v>
      </c>
      <c r="D16" s="285">
        <v>30</v>
      </c>
      <c r="E16" s="286">
        <v>4</v>
      </c>
      <c r="F16" s="289">
        <f t="shared" si="0"/>
        <v>0.88235294117647056</v>
      </c>
      <c r="G16" s="290">
        <f t="shared" si="1"/>
        <v>0.11764705882352941</v>
      </c>
      <c r="H16" s="285">
        <v>15</v>
      </c>
      <c r="I16" s="37"/>
      <c r="J16" s="37">
        <v>1</v>
      </c>
      <c r="K16" s="37">
        <v>17</v>
      </c>
      <c r="L16" s="37"/>
      <c r="M16" s="37"/>
      <c r="N16" s="37">
        <v>1</v>
      </c>
      <c r="O16" s="37"/>
      <c r="P16" s="37"/>
      <c r="Q16" s="37"/>
      <c r="R16" s="37"/>
      <c r="S16" s="286"/>
      <c r="T16" s="274"/>
    </row>
    <row r="17" spans="2:20">
      <c r="B17" s="89" t="s">
        <v>45</v>
      </c>
      <c r="C17" s="281">
        <v>70</v>
      </c>
      <c r="D17" s="285">
        <v>50</v>
      </c>
      <c r="E17" s="286">
        <v>20</v>
      </c>
      <c r="F17" s="289">
        <f t="shared" si="0"/>
        <v>0.7142857142857143</v>
      </c>
      <c r="G17" s="290">
        <f t="shared" si="1"/>
        <v>0.2857142857142857</v>
      </c>
      <c r="H17" s="285">
        <v>43</v>
      </c>
      <c r="I17" s="37">
        <v>1</v>
      </c>
      <c r="J17" s="37">
        <v>19</v>
      </c>
      <c r="K17" s="37">
        <v>4</v>
      </c>
      <c r="L17" s="37">
        <v>1</v>
      </c>
      <c r="M17" s="37"/>
      <c r="N17" s="37"/>
      <c r="O17" s="37">
        <v>1</v>
      </c>
      <c r="P17" s="37"/>
      <c r="Q17" s="37">
        <v>1</v>
      </c>
      <c r="R17" s="37"/>
      <c r="S17" s="286"/>
      <c r="T17" s="274"/>
    </row>
    <row r="18" spans="2:20">
      <c r="B18" s="89" t="s">
        <v>46</v>
      </c>
      <c r="C18" s="281">
        <v>150</v>
      </c>
      <c r="D18" s="285">
        <v>91</v>
      </c>
      <c r="E18" s="286">
        <v>59</v>
      </c>
      <c r="F18" s="289">
        <f t="shared" si="0"/>
        <v>0.60666666666666669</v>
      </c>
      <c r="G18" s="290">
        <f t="shared" si="1"/>
        <v>0.39333333333333331</v>
      </c>
      <c r="H18" s="285">
        <v>115</v>
      </c>
      <c r="I18" s="37">
        <v>2</v>
      </c>
      <c r="J18" s="37">
        <v>8</v>
      </c>
      <c r="K18" s="37">
        <v>16</v>
      </c>
      <c r="L18" s="37">
        <v>2</v>
      </c>
      <c r="M18" s="37"/>
      <c r="N18" s="37">
        <v>3</v>
      </c>
      <c r="O18" s="37">
        <v>3</v>
      </c>
      <c r="P18" s="37"/>
      <c r="Q18" s="37"/>
      <c r="R18" s="37"/>
      <c r="S18" s="286">
        <v>1</v>
      </c>
      <c r="T18" s="274"/>
    </row>
    <row r="19" spans="2:20">
      <c r="B19" s="89" t="s">
        <v>47</v>
      </c>
      <c r="C19" s="281">
        <v>108</v>
      </c>
      <c r="D19" s="285">
        <v>56</v>
      </c>
      <c r="E19" s="286">
        <v>52</v>
      </c>
      <c r="F19" s="289">
        <f t="shared" si="0"/>
        <v>0.51851851851851849</v>
      </c>
      <c r="G19" s="290">
        <f t="shared" si="1"/>
        <v>0.48148148148148145</v>
      </c>
      <c r="H19" s="285">
        <v>85</v>
      </c>
      <c r="I19" s="37"/>
      <c r="J19" s="37">
        <v>13</v>
      </c>
      <c r="K19" s="37">
        <v>8</v>
      </c>
      <c r="L19" s="37"/>
      <c r="M19" s="37"/>
      <c r="N19" s="37"/>
      <c r="O19" s="37"/>
      <c r="P19" s="37"/>
      <c r="Q19" s="37"/>
      <c r="R19" s="37"/>
      <c r="S19" s="286">
        <v>2</v>
      </c>
      <c r="T19" s="274"/>
    </row>
    <row r="20" spans="2:20">
      <c r="B20" s="89" t="s">
        <v>48</v>
      </c>
      <c r="C20" s="281">
        <v>13</v>
      </c>
      <c r="D20" s="285">
        <v>11</v>
      </c>
      <c r="E20" s="286">
        <v>2</v>
      </c>
      <c r="F20" s="289">
        <f t="shared" si="0"/>
        <v>0.84615384615384615</v>
      </c>
      <c r="G20" s="290">
        <f t="shared" si="1"/>
        <v>0.15384615384615385</v>
      </c>
      <c r="H20" s="285">
        <v>9</v>
      </c>
      <c r="I20" s="37">
        <v>1</v>
      </c>
      <c r="J20" s="37">
        <v>2</v>
      </c>
      <c r="K20" s="37">
        <v>1</v>
      </c>
      <c r="L20" s="37"/>
      <c r="M20" s="37"/>
      <c r="N20" s="37"/>
      <c r="O20" s="37"/>
      <c r="P20" s="37"/>
      <c r="Q20" s="37"/>
      <c r="R20" s="37"/>
      <c r="S20" s="286"/>
      <c r="T20" s="274"/>
    </row>
    <row r="21" spans="2:20">
      <c r="B21" s="89" t="s">
        <v>49</v>
      </c>
      <c r="C21" s="281">
        <v>102</v>
      </c>
      <c r="D21" s="285">
        <v>86</v>
      </c>
      <c r="E21" s="286">
        <v>16</v>
      </c>
      <c r="F21" s="289">
        <f t="shared" si="0"/>
        <v>0.84313725490196079</v>
      </c>
      <c r="G21" s="290">
        <f t="shared" si="1"/>
        <v>0.15686274509803921</v>
      </c>
      <c r="H21" s="285">
        <v>36</v>
      </c>
      <c r="I21" s="37"/>
      <c r="J21" s="37">
        <v>24</v>
      </c>
      <c r="K21" s="37">
        <v>39</v>
      </c>
      <c r="L21" s="37"/>
      <c r="M21" s="37">
        <v>1</v>
      </c>
      <c r="N21" s="37"/>
      <c r="O21" s="37">
        <v>1</v>
      </c>
      <c r="P21" s="37"/>
      <c r="Q21" s="37"/>
      <c r="R21" s="37"/>
      <c r="S21" s="286">
        <v>1</v>
      </c>
      <c r="T21" s="274"/>
    </row>
    <row r="22" spans="2:20">
      <c r="B22" s="89" t="s">
        <v>50</v>
      </c>
      <c r="C22" s="281">
        <v>38</v>
      </c>
      <c r="D22" s="285">
        <v>28</v>
      </c>
      <c r="E22" s="286">
        <v>10</v>
      </c>
      <c r="F22" s="289">
        <f t="shared" si="0"/>
        <v>0.73684210526315785</v>
      </c>
      <c r="G22" s="290">
        <f t="shared" si="1"/>
        <v>0.26315789473684209</v>
      </c>
      <c r="H22" s="285">
        <v>21</v>
      </c>
      <c r="I22" s="37">
        <v>2</v>
      </c>
      <c r="J22" s="37">
        <v>3</v>
      </c>
      <c r="K22" s="37">
        <v>9</v>
      </c>
      <c r="L22" s="37"/>
      <c r="M22" s="37">
        <v>2</v>
      </c>
      <c r="N22" s="37"/>
      <c r="O22" s="37"/>
      <c r="P22" s="37"/>
      <c r="Q22" s="37">
        <v>1</v>
      </c>
      <c r="R22" s="37"/>
      <c r="S22" s="286"/>
      <c r="T22" s="274"/>
    </row>
    <row r="23" spans="2:20">
      <c r="B23" s="89" t="s">
        <v>51</v>
      </c>
      <c r="C23" s="281">
        <v>18</v>
      </c>
      <c r="D23" s="285">
        <v>9</v>
      </c>
      <c r="E23" s="286">
        <v>9</v>
      </c>
      <c r="F23" s="289">
        <f t="shared" si="0"/>
        <v>0.5</v>
      </c>
      <c r="G23" s="290">
        <f t="shared" si="1"/>
        <v>0.5</v>
      </c>
      <c r="H23" s="285">
        <v>12</v>
      </c>
      <c r="I23" s="37"/>
      <c r="J23" s="37">
        <v>4</v>
      </c>
      <c r="K23" s="37">
        <v>1</v>
      </c>
      <c r="L23" s="37"/>
      <c r="M23" s="37"/>
      <c r="N23" s="37"/>
      <c r="O23" s="37">
        <v>1</v>
      </c>
      <c r="P23" s="37"/>
      <c r="Q23" s="37"/>
      <c r="R23" s="37"/>
      <c r="S23" s="286"/>
      <c r="T23" s="274"/>
    </row>
    <row r="24" spans="2:20">
      <c r="B24" s="89" t="s">
        <v>52</v>
      </c>
      <c r="C24" s="281">
        <v>15</v>
      </c>
      <c r="D24" s="285">
        <v>9</v>
      </c>
      <c r="E24" s="286">
        <v>6</v>
      </c>
      <c r="F24" s="289">
        <f t="shared" si="0"/>
        <v>0.6</v>
      </c>
      <c r="G24" s="290">
        <f t="shared" si="1"/>
        <v>0.4</v>
      </c>
      <c r="H24" s="285">
        <v>4</v>
      </c>
      <c r="I24" s="37"/>
      <c r="J24" s="37">
        <v>2</v>
      </c>
      <c r="K24" s="37">
        <v>8</v>
      </c>
      <c r="L24" s="37"/>
      <c r="M24" s="37"/>
      <c r="N24" s="37"/>
      <c r="O24" s="37">
        <v>1</v>
      </c>
      <c r="P24" s="37"/>
      <c r="Q24" s="37"/>
      <c r="R24" s="37"/>
      <c r="S24" s="286"/>
      <c r="T24" s="274"/>
    </row>
    <row r="25" spans="2:20">
      <c r="B25" s="89" t="s">
        <v>53</v>
      </c>
      <c r="C25" s="281">
        <v>57</v>
      </c>
      <c r="D25" s="285">
        <v>30</v>
      </c>
      <c r="E25" s="286">
        <v>27</v>
      </c>
      <c r="F25" s="289">
        <f t="shared" si="0"/>
        <v>0.52631578947368418</v>
      </c>
      <c r="G25" s="290">
        <f t="shared" si="1"/>
        <v>0.47368421052631576</v>
      </c>
      <c r="H25" s="285">
        <v>46</v>
      </c>
      <c r="I25" s="37"/>
      <c r="J25" s="37">
        <v>2</v>
      </c>
      <c r="K25" s="37">
        <v>7</v>
      </c>
      <c r="L25" s="37"/>
      <c r="M25" s="37"/>
      <c r="N25" s="37">
        <v>1</v>
      </c>
      <c r="O25" s="37">
        <v>1</v>
      </c>
      <c r="P25" s="37"/>
      <c r="Q25" s="37"/>
      <c r="R25" s="37"/>
      <c r="S25" s="286"/>
      <c r="T25" s="274"/>
    </row>
    <row r="26" spans="2:20">
      <c r="B26" s="89" t="s">
        <v>54</v>
      </c>
      <c r="C26" s="281">
        <v>21</v>
      </c>
      <c r="D26" s="285">
        <v>12</v>
      </c>
      <c r="E26" s="286">
        <v>8</v>
      </c>
      <c r="F26" s="289">
        <f t="shared" si="0"/>
        <v>0.5714285714285714</v>
      </c>
      <c r="G26" s="290">
        <f t="shared" si="1"/>
        <v>0.38095238095238093</v>
      </c>
      <c r="H26" s="285">
        <v>11</v>
      </c>
      <c r="I26" s="37"/>
      <c r="J26" s="37">
        <v>6</v>
      </c>
      <c r="K26" s="37">
        <v>1</v>
      </c>
      <c r="L26" s="37"/>
      <c r="M26" s="37">
        <v>1</v>
      </c>
      <c r="N26" s="37"/>
      <c r="O26" s="37">
        <v>2</v>
      </c>
      <c r="P26" s="37"/>
      <c r="Q26" s="37"/>
      <c r="R26" s="37"/>
      <c r="S26" s="286"/>
      <c r="T26" s="274"/>
    </row>
    <row r="27" spans="2:20">
      <c r="B27" s="89" t="s">
        <v>55</v>
      </c>
      <c r="C27" s="281">
        <v>170</v>
      </c>
      <c r="D27" s="285">
        <v>41</v>
      </c>
      <c r="E27" s="286">
        <v>129</v>
      </c>
      <c r="F27" s="289">
        <f t="shared" si="0"/>
        <v>0.2411764705882353</v>
      </c>
      <c r="G27" s="290">
        <f t="shared" si="1"/>
        <v>0.75882352941176467</v>
      </c>
      <c r="H27" s="285">
        <v>106</v>
      </c>
      <c r="I27" s="37"/>
      <c r="J27" s="37">
        <v>19</v>
      </c>
      <c r="K27" s="37">
        <v>37</v>
      </c>
      <c r="L27" s="37">
        <v>2</v>
      </c>
      <c r="M27" s="37">
        <v>1</v>
      </c>
      <c r="N27" s="37"/>
      <c r="O27" s="37">
        <v>4</v>
      </c>
      <c r="P27" s="37"/>
      <c r="Q27" s="37"/>
      <c r="R27" s="37"/>
      <c r="S27" s="286">
        <v>1</v>
      </c>
      <c r="T27" s="274"/>
    </row>
    <row r="28" spans="2:20">
      <c r="B28" s="89" t="s">
        <v>56</v>
      </c>
      <c r="C28" s="281">
        <v>170</v>
      </c>
      <c r="D28" s="285">
        <v>49</v>
      </c>
      <c r="E28" s="286">
        <v>121</v>
      </c>
      <c r="F28" s="289">
        <f t="shared" si="0"/>
        <v>0.28823529411764703</v>
      </c>
      <c r="G28" s="290">
        <f t="shared" si="1"/>
        <v>0.71176470588235297</v>
      </c>
      <c r="H28" s="285">
        <v>101</v>
      </c>
      <c r="I28" s="37">
        <v>1</v>
      </c>
      <c r="J28" s="37">
        <v>2</v>
      </c>
      <c r="K28" s="37">
        <v>57</v>
      </c>
      <c r="L28" s="37">
        <v>5</v>
      </c>
      <c r="M28" s="37"/>
      <c r="N28" s="37">
        <v>1</v>
      </c>
      <c r="O28" s="37">
        <v>1</v>
      </c>
      <c r="P28" s="37"/>
      <c r="Q28" s="37"/>
      <c r="R28" s="37"/>
      <c r="S28" s="286">
        <v>2</v>
      </c>
      <c r="T28" s="274"/>
    </row>
    <row r="29" spans="2:20">
      <c r="B29" s="89" t="s">
        <v>57</v>
      </c>
      <c r="C29" s="281">
        <v>40</v>
      </c>
      <c r="D29" s="285">
        <v>29</v>
      </c>
      <c r="E29" s="286">
        <v>11</v>
      </c>
      <c r="F29" s="289">
        <f t="shared" si="0"/>
        <v>0.72499999999999998</v>
      </c>
      <c r="G29" s="290">
        <f t="shared" si="1"/>
        <v>0.27500000000000002</v>
      </c>
      <c r="H29" s="285">
        <v>16</v>
      </c>
      <c r="I29" s="37">
        <v>2</v>
      </c>
      <c r="J29" s="37">
        <v>8</v>
      </c>
      <c r="K29" s="37">
        <v>10</v>
      </c>
      <c r="L29" s="37"/>
      <c r="M29" s="37">
        <v>4</v>
      </c>
      <c r="N29" s="37"/>
      <c r="O29" s="37"/>
      <c r="P29" s="37"/>
      <c r="Q29" s="37"/>
      <c r="R29" s="37"/>
      <c r="S29" s="286" t="s">
        <v>161</v>
      </c>
      <c r="T29" s="274"/>
    </row>
    <row r="30" spans="2:20">
      <c r="B30" s="89" t="s">
        <v>58</v>
      </c>
      <c r="C30" s="281">
        <v>31</v>
      </c>
      <c r="D30" s="285">
        <v>8</v>
      </c>
      <c r="E30" s="286">
        <v>23</v>
      </c>
      <c r="F30" s="289">
        <f t="shared" si="0"/>
        <v>0.25806451612903225</v>
      </c>
      <c r="G30" s="290">
        <f t="shared" si="1"/>
        <v>0.74193548387096775</v>
      </c>
      <c r="H30" s="285">
        <v>26</v>
      </c>
      <c r="I30" s="37">
        <v>2</v>
      </c>
      <c r="J30" s="37">
        <v>1</v>
      </c>
      <c r="K30" s="37"/>
      <c r="L30" s="37">
        <v>2</v>
      </c>
      <c r="M30" s="37"/>
      <c r="N30" s="37"/>
      <c r="O30" s="37"/>
      <c r="P30" s="37"/>
      <c r="Q30" s="37"/>
      <c r="R30" s="37"/>
      <c r="S30" s="286"/>
      <c r="T30" s="274"/>
    </row>
    <row r="31" spans="2:20">
      <c r="B31" s="89" t="s">
        <v>59</v>
      </c>
      <c r="C31" s="281">
        <v>29</v>
      </c>
      <c r="D31" s="285">
        <v>13</v>
      </c>
      <c r="E31" s="286">
        <v>16</v>
      </c>
      <c r="F31" s="289">
        <f t="shared" si="0"/>
        <v>0.44827586206896552</v>
      </c>
      <c r="G31" s="290">
        <f t="shared" si="1"/>
        <v>0.55172413793103448</v>
      </c>
      <c r="H31" s="285">
        <v>26</v>
      </c>
      <c r="I31" s="37"/>
      <c r="J31" s="37"/>
      <c r="K31" s="37"/>
      <c r="L31" s="37"/>
      <c r="M31" s="37"/>
      <c r="N31" s="37"/>
      <c r="O31" s="37"/>
      <c r="P31" s="37">
        <v>3</v>
      </c>
      <c r="Q31" s="37"/>
      <c r="R31" s="37"/>
      <c r="S31" s="286"/>
      <c r="T31" s="274"/>
    </row>
    <row r="32" spans="2:20">
      <c r="B32" s="89" t="s">
        <v>60</v>
      </c>
      <c r="C32" s="281">
        <v>198</v>
      </c>
      <c r="D32" s="285">
        <v>76</v>
      </c>
      <c r="E32" s="286">
        <v>122</v>
      </c>
      <c r="F32" s="289">
        <f t="shared" si="0"/>
        <v>0.38383838383838381</v>
      </c>
      <c r="G32" s="290">
        <f t="shared" si="1"/>
        <v>0.61616161616161613</v>
      </c>
      <c r="H32" s="285">
        <v>96</v>
      </c>
      <c r="I32" s="37">
        <v>5</v>
      </c>
      <c r="J32" s="37">
        <v>22</v>
      </c>
      <c r="K32" s="37">
        <v>65</v>
      </c>
      <c r="L32" s="37"/>
      <c r="M32" s="37">
        <v>2</v>
      </c>
      <c r="N32" s="37">
        <v>1</v>
      </c>
      <c r="O32" s="37">
        <v>1</v>
      </c>
      <c r="P32" s="37"/>
      <c r="Q32" s="37">
        <v>2</v>
      </c>
      <c r="R32" s="37"/>
      <c r="S32" s="286">
        <v>4</v>
      </c>
      <c r="T32" s="274"/>
    </row>
    <row r="33" spans="2:20">
      <c r="B33" s="89" t="s">
        <v>61</v>
      </c>
      <c r="C33" s="281">
        <v>67</v>
      </c>
      <c r="D33" s="285">
        <v>17</v>
      </c>
      <c r="E33" s="286">
        <v>50</v>
      </c>
      <c r="F33" s="289">
        <f t="shared" si="0"/>
        <v>0.2537313432835821</v>
      </c>
      <c r="G33" s="290">
        <f t="shared" si="1"/>
        <v>0.74626865671641796</v>
      </c>
      <c r="H33" s="285">
        <v>40</v>
      </c>
      <c r="I33" s="37">
        <v>1</v>
      </c>
      <c r="J33" s="37">
        <v>6</v>
      </c>
      <c r="K33" s="37">
        <v>14</v>
      </c>
      <c r="L33" s="37">
        <v>2</v>
      </c>
      <c r="M33" s="37"/>
      <c r="N33" s="37"/>
      <c r="O33" s="37">
        <v>2</v>
      </c>
      <c r="P33" s="37"/>
      <c r="Q33" s="37"/>
      <c r="R33" s="37"/>
      <c r="S33" s="286">
        <v>2</v>
      </c>
      <c r="T33" s="274"/>
    </row>
    <row r="34" spans="2:20">
      <c r="B34" s="89" t="s">
        <v>62</v>
      </c>
      <c r="C34" s="281">
        <v>101</v>
      </c>
      <c r="D34" s="285">
        <v>44</v>
      </c>
      <c r="E34" s="286">
        <v>57</v>
      </c>
      <c r="F34" s="289">
        <f t="shared" si="0"/>
        <v>0.43564356435643564</v>
      </c>
      <c r="G34" s="290">
        <f t="shared" si="1"/>
        <v>0.5643564356435643</v>
      </c>
      <c r="H34" s="285">
        <v>69</v>
      </c>
      <c r="I34" s="37"/>
      <c r="J34" s="37">
        <v>6</v>
      </c>
      <c r="K34" s="37">
        <v>21</v>
      </c>
      <c r="L34" s="37">
        <v>2</v>
      </c>
      <c r="M34" s="37"/>
      <c r="N34" s="37">
        <v>2</v>
      </c>
      <c r="O34" s="37"/>
      <c r="P34" s="37"/>
      <c r="Q34" s="37"/>
      <c r="R34" s="37">
        <v>1</v>
      </c>
      <c r="S34" s="286"/>
      <c r="T34" s="274"/>
    </row>
    <row r="35" spans="2:20">
      <c r="B35" s="89" t="s">
        <v>63</v>
      </c>
      <c r="C35" s="281">
        <v>118</v>
      </c>
      <c r="D35" s="285">
        <v>27</v>
      </c>
      <c r="E35" s="286">
        <v>91</v>
      </c>
      <c r="F35" s="289">
        <f t="shared" si="0"/>
        <v>0.2288135593220339</v>
      </c>
      <c r="G35" s="290">
        <f t="shared" si="1"/>
        <v>0.77118644067796616</v>
      </c>
      <c r="H35" s="285">
        <v>80</v>
      </c>
      <c r="I35" s="37">
        <v>3</v>
      </c>
      <c r="J35" s="37">
        <v>15</v>
      </c>
      <c r="K35" s="37">
        <v>17</v>
      </c>
      <c r="L35" s="37"/>
      <c r="M35" s="37"/>
      <c r="N35" s="37"/>
      <c r="O35" s="37">
        <v>3</v>
      </c>
      <c r="P35" s="37"/>
      <c r="Q35" s="37"/>
      <c r="R35" s="37"/>
      <c r="S35" s="286"/>
      <c r="T35" s="274"/>
    </row>
    <row r="36" spans="2:20">
      <c r="B36" s="89" t="s">
        <v>64</v>
      </c>
      <c r="C36" s="281">
        <v>24</v>
      </c>
      <c r="D36" s="285">
        <v>12</v>
      </c>
      <c r="E36" s="286">
        <v>12</v>
      </c>
      <c r="F36" s="289">
        <f t="shared" si="0"/>
        <v>0.5</v>
      </c>
      <c r="G36" s="290">
        <f t="shared" si="1"/>
        <v>0.5</v>
      </c>
      <c r="H36" s="285">
        <v>11</v>
      </c>
      <c r="I36" s="37"/>
      <c r="J36" s="37">
        <v>7</v>
      </c>
      <c r="K36" s="37">
        <v>4</v>
      </c>
      <c r="L36" s="37"/>
      <c r="M36" s="37"/>
      <c r="N36" s="37"/>
      <c r="O36" s="37">
        <v>1</v>
      </c>
      <c r="P36" s="37"/>
      <c r="Q36" s="37"/>
      <c r="R36" s="37"/>
      <c r="S36" s="286">
        <v>1</v>
      </c>
      <c r="T36" s="274"/>
    </row>
    <row r="37" spans="2:20">
      <c r="B37" s="89" t="s">
        <v>65</v>
      </c>
      <c r="C37" s="281">
        <v>293</v>
      </c>
      <c r="D37" s="285">
        <v>94</v>
      </c>
      <c r="E37" s="286">
        <v>199</v>
      </c>
      <c r="F37" s="289">
        <f t="shared" si="0"/>
        <v>0.32081911262798635</v>
      </c>
      <c r="G37" s="290">
        <f t="shared" si="1"/>
        <v>0.67918088737201365</v>
      </c>
      <c r="H37" s="285">
        <v>165</v>
      </c>
      <c r="I37" s="37">
        <v>9</v>
      </c>
      <c r="J37" s="37">
        <v>12</v>
      </c>
      <c r="K37" s="37">
        <v>94</v>
      </c>
      <c r="L37" s="37">
        <v>7</v>
      </c>
      <c r="M37" s="37">
        <v>3</v>
      </c>
      <c r="N37" s="37"/>
      <c r="O37" s="37"/>
      <c r="P37" s="37"/>
      <c r="Q37" s="37"/>
      <c r="R37" s="37">
        <v>3</v>
      </c>
      <c r="S37" s="286"/>
      <c r="T37" s="274"/>
    </row>
    <row r="38" spans="2:20">
      <c r="B38" s="275" t="s">
        <v>78</v>
      </c>
      <c r="C38" s="281">
        <v>218</v>
      </c>
      <c r="D38" s="285">
        <v>33</v>
      </c>
      <c r="E38" s="286">
        <v>185</v>
      </c>
      <c r="F38" s="289">
        <f t="shared" si="0"/>
        <v>0.15137614678899083</v>
      </c>
      <c r="G38" s="290">
        <f t="shared" si="1"/>
        <v>0.84862385321100919</v>
      </c>
      <c r="H38" s="285">
        <v>56</v>
      </c>
      <c r="I38" s="37">
        <v>4</v>
      </c>
      <c r="J38" s="37">
        <v>5</v>
      </c>
      <c r="K38" s="37">
        <v>147</v>
      </c>
      <c r="L38" s="37">
        <v>1</v>
      </c>
      <c r="M38" s="37"/>
      <c r="N38" s="37"/>
      <c r="O38" s="37"/>
      <c r="P38" s="37"/>
      <c r="Q38" s="37"/>
      <c r="R38" s="37">
        <v>2</v>
      </c>
      <c r="S38" s="286">
        <v>3</v>
      </c>
      <c r="T38" s="274"/>
    </row>
    <row r="39" spans="2:20">
      <c r="B39" s="89" t="s">
        <v>89</v>
      </c>
      <c r="C39" s="281">
        <v>120</v>
      </c>
      <c r="D39" s="285">
        <v>24</v>
      </c>
      <c r="E39" s="286">
        <v>96</v>
      </c>
      <c r="F39" s="289">
        <f t="shared" si="0"/>
        <v>0.2</v>
      </c>
      <c r="G39" s="290">
        <f t="shared" si="1"/>
        <v>0.8</v>
      </c>
      <c r="H39" s="285">
        <v>110</v>
      </c>
      <c r="I39" s="37"/>
      <c r="J39" s="37">
        <v>1</v>
      </c>
      <c r="K39" s="37">
        <v>6</v>
      </c>
      <c r="L39" s="37">
        <v>1</v>
      </c>
      <c r="M39" s="37"/>
      <c r="N39" s="37"/>
      <c r="O39" s="37">
        <v>1</v>
      </c>
      <c r="P39" s="37"/>
      <c r="Q39" s="37"/>
      <c r="R39" s="37">
        <v>1</v>
      </c>
      <c r="S39" s="286"/>
      <c r="T39" s="274"/>
    </row>
    <row r="40" spans="2:20">
      <c r="B40" s="89" t="s">
        <v>66</v>
      </c>
      <c r="C40" s="281">
        <v>21</v>
      </c>
      <c r="D40" s="285">
        <v>3</v>
      </c>
      <c r="E40" s="286">
        <v>18</v>
      </c>
      <c r="F40" s="289">
        <f t="shared" si="0"/>
        <v>0.14285714285714285</v>
      </c>
      <c r="G40" s="290">
        <f t="shared" si="1"/>
        <v>0.8571428571428571</v>
      </c>
      <c r="H40" s="285">
        <v>19</v>
      </c>
      <c r="I40" s="37"/>
      <c r="J40" s="37"/>
      <c r="K40" s="37">
        <v>1</v>
      </c>
      <c r="L40" s="37">
        <v>1</v>
      </c>
      <c r="M40" s="37"/>
      <c r="N40" s="37"/>
      <c r="O40" s="37"/>
      <c r="P40" s="37"/>
      <c r="Q40" s="37"/>
      <c r="R40" s="37"/>
      <c r="S40" s="286"/>
      <c r="T40" s="274"/>
    </row>
    <row r="41" spans="2:20">
      <c r="B41" s="89" t="s">
        <v>67</v>
      </c>
      <c r="C41" s="281">
        <v>44</v>
      </c>
      <c r="D41" s="285">
        <v>28</v>
      </c>
      <c r="E41" s="286">
        <v>16</v>
      </c>
      <c r="F41" s="289">
        <f t="shared" si="0"/>
        <v>0.63636363636363635</v>
      </c>
      <c r="G41" s="290">
        <f t="shared" si="1"/>
        <v>0.36363636363636365</v>
      </c>
      <c r="H41" s="285">
        <v>33</v>
      </c>
      <c r="I41" s="37"/>
      <c r="J41" s="37">
        <v>2</v>
      </c>
      <c r="K41" s="37">
        <v>4</v>
      </c>
      <c r="L41" s="37"/>
      <c r="M41" s="37">
        <v>4</v>
      </c>
      <c r="N41" s="37">
        <v>1</v>
      </c>
      <c r="O41" s="37"/>
      <c r="P41" s="37"/>
      <c r="Q41" s="37"/>
      <c r="R41" s="37"/>
      <c r="S41" s="286"/>
      <c r="T41" s="274"/>
    </row>
    <row r="42" spans="2:20">
      <c r="B42" s="89" t="s">
        <v>68</v>
      </c>
      <c r="C42" s="281">
        <v>83</v>
      </c>
      <c r="D42" s="285">
        <v>17</v>
      </c>
      <c r="E42" s="286">
        <v>66</v>
      </c>
      <c r="F42" s="289">
        <f t="shared" si="0"/>
        <v>0.20481927710843373</v>
      </c>
      <c r="G42" s="290">
        <f t="shared" si="1"/>
        <v>0.79518072289156627</v>
      </c>
      <c r="H42" s="285">
        <v>50</v>
      </c>
      <c r="I42" s="37">
        <v>2</v>
      </c>
      <c r="J42" s="37">
        <v>2</v>
      </c>
      <c r="K42" s="37">
        <v>23</v>
      </c>
      <c r="L42" s="37"/>
      <c r="M42" s="37">
        <v>2</v>
      </c>
      <c r="N42" s="37"/>
      <c r="O42" s="37">
        <v>2</v>
      </c>
      <c r="P42" s="37">
        <v>1</v>
      </c>
      <c r="Q42" s="37"/>
      <c r="R42" s="37"/>
      <c r="S42" s="286">
        <v>1</v>
      </c>
      <c r="T42" s="274"/>
    </row>
    <row r="43" spans="2:20">
      <c r="B43" s="89" t="s">
        <v>69</v>
      </c>
      <c r="C43" s="281">
        <v>130</v>
      </c>
      <c r="D43" s="285">
        <v>28</v>
      </c>
      <c r="E43" s="286">
        <v>102</v>
      </c>
      <c r="F43" s="289">
        <f t="shared" si="0"/>
        <v>0.2153846153846154</v>
      </c>
      <c r="G43" s="290">
        <f t="shared" si="1"/>
        <v>0.7846153846153846</v>
      </c>
      <c r="H43" s="285">
        <v>56</v>
      </c>
      <c r="I43" s="37">
        <v>2</v>
      </c>
      <c r="J43" s="37">
        <v>4</v>
      </c>
      <c r="K43" s="37">
        <v>57</v>
      </c>
      <c r="L43" s="37">
        <v>2</v>
      </c>
      <c r="M43" s="37">
        <v>8</v>
      </c>
      <c r="N43" s="37"/>
      <c r="O43" s="37">
        <v>1</v>
      </c>
      <c r="P43" s="37"/>
      <c r="Q43" s="37"/>
      <c r="R43" s="37"/>
      <c r="S43" s="286"/>
      <c r="T43" s="274"/>
    </row>
    <row r="44" spans="2:20">
      <c r="B44" s="89" t="s">
        <v>70</v>
      </c>
      <c r="C44" s="281">
        <v>85</v>
      </c>
      <c r="D44" s="285">
        <v>21</v>
      </c>
      <c r="E44" s="286">
        <v>64</v>
      </c>
      <c r="F44" s="289">
        <f t="shared" si="0"/>
        <v>0.24705882352941178</v>
      </c>
      <c r="G44" s="290">
        <f t="shared" si="1"/>
        <v>0.75294117647058822</v>
      </c>
      <c r="H44" s="285">
        <v>65</v>
      </c>
      <c r="I44" s="37">
        <v>10</v>
      </c>
      <c r="J44" s="37">
        <v>1</v>
      </c>
      <c r="K44" s="37"/>
      <c r="L44" s="37">
        <v>2</v>
      </c>
      <c r="M44" s="37">
        <v>3</v>
      </c>
      <c r="N44" s="37"/>
      <c r="O44" s="37">
        <v>2</v>
      </c>
      <c r="P44" s="37">
        <v>1</v>
      </c>
      <c r="Q44" s="37"/>
      <c r="R44" s="37">
        <v>1</v>
      </c>
      <c r="S44" s="286"/>
      <c r="T44" s="274"/>
    </row>
    <row r="45" spans="2:20">
      <c r="B45" s="89" t="s">
        <v>71</v>
      </c>
      <c r="C45" s="281">
        <v>156</v>
      </c>
      <c r="D45" s="285">
        <v>103</v>
      </c>
      <c r="E45" s="286">
        <v>53</v>
      </c>
      <c r="F45" s="289">
        <f t="shared" si="0"/>
        <v>0.66025641025641024</v>
      </c>
      <c r="G45" s="290">
        <f t="shared" si="1"/>
        <v>0.33974358974358976</v>
      </c>
      <c r="H45" s="285">
        <v>98</v>
      </c>
      <c r="I45" s="37">
        <v>1</v>
      </c>
      <c r="J45" s="37">
        <v>10</v>
      </c>
      <c r="K45" s="37">
        <v>37</v>
      </c>
      <c r="L45" s="37">
        <v>1</v>
      </c>
      <c r="M45" s="37">
        <v>1</v>
      </c>
      <c r="N45" s="37">
        <v>1</v>
      </c>
      <c r="O45" s="37">
        <v>7</v>
      </c>
      <c r="P45" s="37"/>
      <c r="Q45" s="37"/>
      <c r="R45" s="37"/>
      <c r="S45" s="286"/>
      <c r="T45" s="274"/>
    </row>
    <row r="46" spans="2:20">
      <c r="B46" s="89" t="s">
        <v>877</v>
      </c>
      <c r="C46" s="281">
        <v>117</v>
      </c>
      <c r="D46" s="285">
        <v>105</v>
      </c>
      <c r="E46" s="286">
        <v>12</v>
      </c>
      <c r="F46" s="289">
        <f t="shared" si="0"/>
        <v>0.89743589743589747</v>
      </c>
      <c r="G46" s="290">
        <f t="shared" si="1"/>
        <v>0.10256410256410256</v>
      </c>
      <c r="H46" s="285">
        <v>104</v>
      </c>
      <c r="I46" s="37"/>
      <c r="J46" s="37">
        <v>4</v>
      </c>
      <c r="K46" s="37">
        <v>8</v>
      </c>
      <c r="L46" s="37"/>
      <c r="M46" s="37"/>
      <c r="N46" s="37">
        <v>1</v>
      </c>
      <c r="O46" s="37"/>
      <c r="P46" s="37"/>
      <c r="Q46" s="37"/>
      <c r="R46" s="37"/>
      <c r="S46" s="286"/>
      <c r="T46" s="274"/>
    </row>
    <row r="47" spans="2:20">
      <c r="B47" s="89" t="s">
        <v>73</v>
      </c>
      <c r="C47" s="281">
        <v>47</v>
      </c>
      <c r="D47" s="285">
        <v>7</v>
      </c>
      <c r="E47" s="286">
        <v>40</v>
      </c>
      <c r="F47" s="289">
        <f t="shared" si="0"/>
        <v>0.14893617021276595</v>
      </c>
      <c r="G47" s="290">
        <f t="shared" si="1"/>
        <v>0.85106382978723405</v>
      </c>
      <c r="H47" s="285">
        <v>42</v>
      </c>
      <c r="I47" s="37"/>
      <c r="J47" s="37">
        <v>4</v>
      </c>
      <c r="K47" s="37"/>
      <c r="L47" s="37"/>
      <c r="M47" s="37"/>
      <c r="N47" s="37"/>
      <c r="O47" s="37">
        <v>1</v>
      </c>
      <c r="P47" s="37"/>
      <c r="Q47" s="37"/>
      <c r="R47" s="37"/>
      <c r="S47" s="286"/>
      <c r="T47" s="274"/>
    </row>
    <row r="48" spans="2:20">
      <c r="B48" s="89" t="s">
        <v>74</v>
      </c>
      <c r="C48" s="281">
        <v>68</v>
      </c>
      <c r="D48" s="285">
        <v>42</v>
      </c>
      <c r="E48" s="286">
        <v>26</v>
      </c>
      <c r="F48" s="289">
        <f t="shared" si="0"/>
        <v>0.61764705882352944</v>
      </c>
      <c r="G48" s="290">
        <f t="shared" si="1"/>
        <v>0.38235294117647056</v>
      </c>
      <c r="H48" s="285">
        <v>47</v>
      </c>
      <c r="I48" s="37"/>
      <c r="J48" s="37">
        <v>11</v>
      </c>
      <c r="K48" s="37">
        <v>8</v>
      </c>
      <c r="L48" s="37">
        <v>1</v>
      </c>
      <c r="M48" s="37"/>
      <c r="N48" s="37"/>
      <c r="O48" s="37"/>
      <c r="P48" s="37"/>
      <c r="Q48" s="37"/>
      <c r="R48" s="37"/>
      <c r="S48" s="286">
        <v>1</v>
      </c>
      <c r="T48" s="274"/>
    </row>
    <row r="49" spans="2:20">
      <c r="B49" s="89" t="s">
        <v>878</v>
      </c>
      <c r="C49" s="281">
        <v>148</v>
      </c>
      <c r="D49" s="285">
        <v>40</v>
      </c>
      <c r="E49" s="286">
        <v>108</v>
      </c>
      <c r="F49" s="289">
        <f t="shared" si="0"/>
        <v>0.27027027027027029</v>
      </c>
      <c r="G49" s="290">
        <f t="shared" si="1"/>
        <v>0.72972972972972971</v>
      </c>
      <c r="H49" s="285">
        <v>141</v>
      </c>
      <c r="I49" s="37">
        <v>3</v>
      </c>
      <c r="J49" s="37">
        <v>1</v>
      </c>
      <c r="K49" s="37"/>
      <c r="L49" s="37">
        <v>1</v>
      </c>
      <c r="M49" s="37">
        <v>1</v>
      </c>
      <c r="N49" s="37"/>
      <c r="O49" s="37">
        <v>1</v>
      </c>
      <c r="P49" s="37"/>
      <c r="Q49" s="37"/>
      <c r="R49" s="37"/>
      <c r="S49" s="286"/>
      <c r="T49" s="274"/>
    </row>
    <row r="50" spans="2:20">
      <c r="B50" s="89" t="s">
        <v>76</v>
      </c>
      <c r="C50" s="281">
        <v>115</v>
      </c>
      <c r="D50" s="285">
        <v>31</v>
      </c>
      <c r="E50" s="286">
        <v>84</v>
      </c>
      <c r="F50" s="289">
        <f t="shared" si="0"/>
        <v>0.26956521739130435</v>
      </c>
      <c r="G50" s="290">
        <f t="shared" si="1"/>
        <v>0.73043478260869565</v>
      </c>
      <c r="H50" s="285">
        <v>98</v>
      </c>
      <c r="I50" s="37"/>
      <c r="J50" s="37">
        <v>5</v>
      </c>
      <c r="K50" s="37">
        <v>8</v>
      </c>
      <c r="L50" s="37"/>
      <c r="M50" s="37"/>
      <c r="N50" s="37">
        <v>3</v>
      </c>
      <c r="O50" s="37">
        <v>1</v>
      </c>
      <c r="P50" s="37"/>
      <c r="Q50" s="37"/>
      <c r="R50" s="37"/>
      <c r="S50" s="286"/>
      <c r="T50" s="274"/>
    </row>
    <row r="51" spans="2:20">
      <c r="B51" s="89" t="s">
        <v>77</v>
      </c>
      <c r="C51" s="281">
        <v>29</v>
      </c>
      <c r="D51" s="285">
        <v>7</v>
      </c>
      <c r="E51" s="286">
        <v>22</v>
      </c>
      <c r="F51" s="289">
        <f t="shared" si="0"/>
        <v>0.2413793103448276</v>
      </c>
      <c r="G51" s="290">
        <f t="shared" si="1"/>
        <v>0.75862068965517238</v>
      </c>
      <c r="H51" s="285">
        <v>23</v>
      </c>
      <c r="I51" s="37"/>
      <c r="J51" s="37">
        <v>2</v>
      </c>
      <c r="K51" s="37"/>
      <c r="L51" s="37">
        <v>2</v>
      </c>
      <c r="M51" s="37"/>
      <c r="N51" s="37"/>
      <c r="O51" s="37">
        <v>2</v>
      </c>
      <c r="P51" s="37"/>
      <c r="Q51" s="37"/>
      <c r="R51" s="37"/>
      <c r="S51" s="286"/>
      <c r="T51" s="274"/>
    </row>
    <row r="52" spans="2:20">
      <c r="B52" s="275" t="s">
        <v>78</v>
      </c>
      <c r="C52" s="281">
        <v>4</v>
      </c>
      <c r="D52" s="285"/>
      <c r="E52" s="286">
        <v>4</v>
      </c>
      <c r="F52" s="289">
        <f t="shared" si="0"/>
        <v>0</v>
      </c>
      <c r="G52" s="290">
        <f t="shared" si="1"/>
        <v>1</v>
      </c>
      <c r="H52" s="285"/>
      <c r="I52" s="37"/>
      <c r="J52" s="37"/>
      <c r="K52" s="37">
        <v>3</v>
      </c>
      <c r="L52" s="37"/>
      <c r="M52" s="37"/>
      <c r="N52" s="37"/>
      <c r="O52" s="37"/>
      <c r="P52" s="37"/>
      <c r="Q52" s="37"/>
      <c r="R52" s="37">
        <v>1</v>
      </c>
      <c r="S52" s="286"/>
      <c r="T52" s="274"/>
    </row>
    <row r="53" spans="2:20">
      <c r="B53" s="89" t="s">
        <v>879</v>
      </c>
      <c r="C53" s="281">
        <v>29</v>
      </c>
      <c r="D53" s="285">
        <v>28</v>
      </c>
      <c r="E53" s="286">
        <v>1</v>
      </c>
      <c r="F53" s="289">
        <f t="shared" si="0"/>
        <v>0.96551724137931039</v>
      </c>
      <c r="G53" s="290">
        <f t="shared" si="1"/>
        <v>3.4482758620689655E-2</v>
      </c>
      <c r="H53" s="285">
        <v>18</v>
      </c>
      <c r="I53" s="37"/>
      <c r="J53" s="37">
        <v>4</v>
      </c>
      <c r="K53" s="37">
        <v>5</v>
      </c>
      <c r="L53" s="37"/>
      <c r="M53" s="37"/>
      <c r="N53" s="37">
        <v>2</v>
      </c>
      <c r="O53" s="37"/>
      <c r="P53" s="37"/>
      <c r="Q53" s="37"/>
      <c r="R53" s="37"/>
      <c r="S53" s="286"/>
      <c r="T53" s="274"/>
    </row>
    <row r="54" spans="2:20">
      <c r="B54" s="89" t="s">
        <v>80</v>
      </c>
      <c r="C54" s="281">
        <v>45</v>
      </c>
      <c r="D54" s="285">
        <v>24</v>
      </c>
      <c r="E54" s="286">
        <v>21</v>
      </c>
      <c r="F54" s="289">
        <f t="shared" si="0"/>
        <v>0.53333333333333333</v>
      </c>
      <c r="G54" s="290">
        <f t="shared" si="1"/>
        <v>0.46666666666666667</v>
      </c>
      <c r="H54" s="285">
        <v>40</v>
      </c>
      <c r="I54" s="37"/>
      <c r="J54" s="37">
        <v>1</v>
      </c>
      <c r="K54" s="37">
        <v>3</v>
      </c>
      <c r="L54" s="37">
        <v>1</v>
      </c>
      <c r="M54" s="37"/>
      <c r="N54" s="37"/>
      <c r="O54" s="37"/>
      <c r="P54" s="37"/>
      <c r="Q54" s="37"/>
      <c r="R54" s="37"/>
      <c r="S54" s="286"/>
      <c r="T54" s="274"/>
    </row>
    <row r="55" spans="2:20">
      <c r="B55" s="89" t="s">
        <v>81</v>
      </c>
      <c r="C55" s="281">
        <v>163</v>
      </c>
      <c r="D55" s="285">
        <v>31</v>
      </c>
      <c r="E55" s="286">
        <v>132</v>
      </c>
      <c r="F55" s="289">
        <f t="shared" si="0"/>
        <v>0.19018404907975461</v>
      </c>
      <c r="G55" s="290">
        <f t="shared" si="1"/>
        <v>0.80981595092024539</v>
      </c>
      <c r="H55" s="285">
        <v>83</v>
      </c>
      <c r="I55" s="37">
        <v>5</v>
      </c>
      <c r="J55" s="37"/>
      <c r="K55" s="37">
        <v>71</v>
      </c>
      <c r="L55" s="37">
        <v>1</v>
      </c>
      <c r="M55" s="37"/>
      <c r="N55" s="37"/>
      <c r="O55" s="37"/>
      <c r="P55" s="37"/>
      <c r="Q55" s="37"/>
      <c r="R55" s="37">
        <v>2</v>
      </c>
      <c r="S55" s="286">
        <v>1</v>
      </c>
      <c r="T55" s="274"/>
    </row>
    <row r="56" spans="2:20">
      <c r="B56" s="89" t="s">
        <v>82</v>
      </c>
      <c r="C56" s="281">
        <v>28</v>
      </c>
      <c r="D56" s="285">
        <v>25</v>
      </c>
      <c r="E56" s="286">
        <v>3</v>
      </c>
      <c r="F56" s="289">
        <f t="shared" si="0"/>
        <v>0.8928571428571429</v>
      </c>
      <c r="G56" s="290">
        <f t="shared" si="1"/>
        <v>0.10714285714285714</v>
      </c>
      <c r="H56" s="285">
        <v>25</v>
      </c>
      <c r="I56" s="37"/>
      <c r="J56" s="37">
        <v>1</v>
      </c>
      <c r="K56" s="37">
        <v>1</v>
      </c>
      <c r="L56" s="37"/>
      <c r="M56" s="37"/>
      <c r="N56" s="37">
        <v>1</v>
      </c>
      <c r="O56" s="37"/>
      <c r="P56" s="37"/>
      <c r="Q56" s="37"/>
      <c r="R56" s="37"/>
      <c r="S56" s="286"/>
      <c r="T56" s="274"/>
    </row>
    <row r="57" spans="2:20">
      <c r="B57" s="89" t="s">
        <v>83</v>
      </c>
      <c r="C57" s="281">
        <v>88</v>
      </c>
      <c r="D57" s="285">
        <v>43</v>
      </c>
      <c r="E57" s="286">
        <v>45</v>
      </c>
      <c r="F57" s="289">
        <f t="shared" si="0"/>
        <v>0.48863636363636365</v>
      </c>
      <c r="G57" s="290">
        <f t="shared" si="1"/>
        <v>0.51136363636363635</v>
      </c>
      <c r="H57" s="285">
        <v>69</v>
      </c>
      <c r="I57" s="37"/>
      <c r="J57" s="37">
        <v>3</v>
      </c>
      <c r="K57" s="37">
        <v>12</v>
      </c>
      <c r="L57" s="37">
        <v>1</v>
      </c>
      <c r="M57" s="37"/>
      <c r="N57" s="37"/>
      <c r="O57" s="37">
        <v>3</v>
      </c>
      <c r="P57" s="37"/>
      <c r="Q57" s="37"/>
      <c r="R57" s="37"/>
      <c r="S57" s="286"/>
      <c r="T57" s="274"/>
    </row>
    <row r="58" spans="2:20">
      <c r="B58" s="89" t="s">
        <v>880</v>
      </c>
      <c r="C58" s="281">
        <v>144</v>
      </c>
      <c r="D58" s="285">
        <v>39</v>
      </c>
      <c r="E58" s="286">
        <v>105</v>
      </c>
      <c r="F58" s="289">
        <f t="shared" si="0"/>
        <v>0.27083333333333331</v>
      </c>
      <c r="G58" s="290">
        <f t="shared" si="1"/>
        <v>0.72916666666666663</v>
      </c>
      <c r="H58" s="285">
        <v>87</v>
      </c>
      <c r="I58" s="37">
        <v>2</v>
      </c>
      <c r="J58" s="37">
        <v>9</v>
      </c>
      <c r="K58" s="37">
        <v>35</v>
      </c>
      <c r="L58" s="37">
        <v>4</v>
      </c>
      <c r="M58" s="37"/>
      <c r="N58" s="37">
        <v>1</v>
      </c>
      <c r="O58" s="37">
        <v>5</v>
      </c>
      <c r="P58" s="37">
        <v>1</v>
      </c>
      <c r="Q58" s="37"/>
      <c r="R58" s="37"/>
      <c r="S58" s="286"/>
      <c r="T58" s="274"/>
    </row>
    <row r="59" spans="2:20">
      <c r="B59" s="89" t="s">
        <v>881</v>
      </c>
      <c r="C59" s="281">
        <v>137</v>
      </c>
      <c r="D59" s="285">
        <v>38</v>
      </c>
      <c r="E59" s="286">
        <v>99</v>
      </c>
      <c r="F59" s="289">
        <f t="shared" si="0"/>
        <v>0.27737226277372262</v>
      </c>
      <c r="G59" s="290">
        <f t="shared" si="1"/>
        <v>0.72262773722627738</v>
      </c>
      <c r="H59" s="285">
        <v>116</v>
      </c>
      <c r="I59" s="37">
        <v>1</v>
      </c>
      <c r="J59" s="37">
        <v>10</v>
      </c>
      <c r="K59" s="37">
        <v>5</v>
      </c>
      <c r="L59" s="37">
        <v>1</v>
      </c>
      <c r="M59" s="37"/>
      <c r="N59" s="37">
        <v>2</v>
      </c>
      <c r="O59" s="37"/>
      <c r="P59" s="37"/>
      <c r="Q59" s="37"/>
      <c r="R59" s="37">
        <v>1</v>
      </c>
      <c r="S59" s="286">
        <v>1</v>
      </c>
      <c r="T59" s="274"/>
    </row>
    <row r="60" spans="2:20">
      <c r="B60" s="89" t="s">
        <v>882</v>
      </c>
      <c r="C60" s="281">
        <v>88</v>
      </c>
      <c r="D60" s="285">
        <v>10</v>
      </c>
      <c r="E60" s="286">
        <v>78</v>
      </c>
      <c r="F60" s="289">
        <f t="shared" si="0"/>
        <v>0.11363636363636363</v>
      </c>
      <c r="G60" s="290">
        <f t="shared" si="1"/>
        <v>0.88636363636363635</v>
      </c>
      <c r="H60" s="285">
        <v>78</v>
      </c>
      <c r="I60" s="37">
        <v>3</v>
      </c>
      <c r="J60" s="37">
        <v>2</v>
      </c>
      <c r="K60" s="37">
        <v>1</v>
      </c>
      <c r="L60" s="37"/>
      <c r="M60" s="37"/>
      <c r="N60" s="37"/>
      <c r="O60" s="37">
        <v>2</v>
      </c>
      <c r="P60" s="37"/>
      <c r="Q60" s="37"/>
      <c r="R60" s="37"/>
      <c r="S60" s="286">
        <v>2</v>
      </c>
      <c r="T60" s="274"/>
    </row>
    <row r="61" spans="2:20">
      <c r="B61" s="89" t="s">
        <v>883</v>
      </c>
      <c r="C61" s="281">
        <v>75</v>
      </c>
      <c r="D61" s="285">
        <v>15</v>
      </c>
      <c r="E61" s="286">
        <v>60</v>
      </c>
      <c r="F61" s="289">
        <f t="shared" si="0"/>
        <v>0.2</v>
      </c>
      <c r="G61" s="290">
        <f t="shared" si="1"/>
        <v>0.8</v>
      </c>
      <c r="H61" s="285">
        <v>69</v>
      </c>
      <c r="I61" s="37"/>
      <c r="J61" s="37">
        <v>2</v>
      </c>
      <c r="K61" s="37"/>
      <c r="L61" s="37">
        <v>1</v>
      </c>
      <c r="M61" s="37"/>
      <c r="N61" s="37"/>
      <c r="O61" s="37">
        <v>2</v>
      </c>
      <c r="P61" s="37"/>
      <c r="Q61" s="37"/>
      <c r="R61" s="37"/>
      <c r="S61" s="286">
        <v>1</v>
      </c>
      <c r="T61" s="274"/>
    </row>
    <row r="62" spans="2:20">
      <c r="B62" s="89" t="s">
        <v>88</v>
      </c>
      <c r="C62" s="281">
        <v>146</v>
      </c>
      <c r="D62" s="285">
        <v>55</v>
      </c>
      <c r="E62" s="286">
        <v>91</v>
      </c>
      <c r="F62" s="289">
        <f t="shared" si="0"/>
        <v>0.37671232876712329</v>
      </c>
      <c r="G62" s="290">
        <f t="shared" si="1"/>
        <v>0.62328767123287676</v>
      </c>
      <c r="H62" s="285">
        <v>125</v>
      </c>
      <c r="I62" s="37">
        <v>1</v>
      </c>
      <c r="J62" s="37">
        <v>6</v>
      </c>
      <c r="K62" s="37">
        <v>4</v>
      </c>
      <c r="L62" s="37"/>
      <c r="M62" s="37">
        <v>3</v>
      </c>
      <c r="N62" s="37">
        <v>1</v>
      </c>
      <c r="O62" s="37">
        <v>3</v>
      </c>
      <c r="P62" s="37">
        <v>1</v>
      </c>
      <c r="Q62" s="37"/>
      <c r="R62" s="37">
        <v>2</v>
      </c>
      <c r="S62" s="286"/>
      <c r="T62" s="274"/>
    </row>
    <row r="63" spans="2:20">
      <c r="B63" s="89" t="s">
        <v>90</v>
      </c>
      <c r="C63" s="281">
        <v>29</v>
      </c>
      <c r="D63" s="285">
        <v>19</v>
      </c>
      <c r="E63" s="286">
        <v>10</v>
      </c>
      <c r="F63" s="289">
        <f t="shared" si="0"/>
        <v>0.65517241379310343</v>
      </c>
      <c r="G63" s="290">
        <f t="shared" si="1"/>
        <v>0.34482758620689657</v>
      </c>
      <c r="H63" s="285">
        <v>19</v>
      </c>
      <c r="I63" s="37"/>
      <c r="J63" s="37">
        <v>2</v>
      </c>
      <c r="K63" s="37">
        <v>6</v>
      </c>
      <c r="L63" s="37"/>
      <c r="M63" s="37">
        <v>1</v>
      </c>
      <c r="N63" s="37"/>
      <c r="O63" s="37">
        <v>1</v>
      </c>
      <c r="P63" s="37"/>
      <c r="Q63" s="37"/>
      <c r="R63" s="37"/>
      <c r="S63" s="286"/>
      <c r="T63" s="274"/>
    </row>
    <row r="64" spans="2:20">
      <c r="B64" s="89" t="s">
        <v>91</v>
      </c>
      <c r="C64" s="281">
        <v>61</v>
      </c>
      <c r="D64" s="285">
        <v>11</v>
      </c>
      <c r="E64" s="286">
        <v>50</v>
      </c>
      <c r="F64" s="289">
        <f t="shared" si="0"/>
        <v>0.18032786885245902</v>
      </c>
      <c r="G64" s="290">
        <f t="shared" si="1"/>
        <v>0.81967213114754101</v>
      </c>
      <c r="H64" s="285">
        <v>59</v>
      </c>
      <c r="I64" s="37"/>
      <c r="J64" s="37"/>
      <c r="K64" s="37"/>
      <c r="L64" s="37"/>
      <c r="M64" s="37"/>
      <c r="N64" s="37">
        <v>1</v>
      </c>
      <c r="O64" s="37"/>
      <c r="P64" s="37"/>
      <c r="Q64" s="37"/>
      <c r="R64" s="37"/>
      <c r="S64" s="286">
        <v>1</v>
      </c>
      <c r="T64" s="274"/>
    </row>
    <row r="65" spans="2:20">
      <c r="B65" s="89" t="s">
        <v>92</v>
      </c>
      <c r="C65" s="282">
        <v>41</v>
      </c>
      <c r="D65" s="77">
        <v>26</v>
      </c>
      <c r="E65" s="125">
        <v>15</v>
      </c>
      <c r="F65" s="73">
        <f t="shared" si="0"/>
        <v>0.63414634146341464</v>
      </c>
      <c r="G65" s="65">
        <f t="shared" si="1"/>
        <v>0.36585365853658536</v>
      </c>
      <c r="H65" s="77">
        <v>26</v>
      </c>
      <c r="I65" s="17">
        <v>1</v>
      </c>
      <c r="J65" s="17">
        <v>8</v>
      </c>
      <c r="K65" s="17"/>
      <c r="L65" s="17"/>
      <c r="M65" s="17">
        <v>5</v>
      </c>
      <c r="N65" s="17"/>
      <c r="O65" s="17">
        <v>1</v>
      </c>
      <c r="P65" s="17"/>
      <c r="Q65" s="17"/>
      <c r="R65" s="17"/>
      <c r="S65" s="125"/>
      <c r="T65" s="274"/>
    </row>
    <row r="66" spans="2:20">
      <c r="B66" s="293" t="s">
        <v>884</v>
      </c>
      <c r="C66" s="294">
        <f>SUM(C12:C65)</f>
        <v>4594</v>
      </c>
      <c r="D66" s="295">
        <f>SUM(D12:D65)</f>
        <v>1843</v>
      </c>
      <c r="E66" s="295">
        <f>SUM(E12:E65)</f>
        <v>2750</v>
      </c>
      <c r="F66" s="296"/>
      <c r="G66" s="296"/>
      <c r="H66" s="295">
        <f t="shared" ref="H66:M66" si="2">SUM(H12:H65)</f>
        <v>3089</v>
      </c>
      <c r="I66" s="295">
        <f t="shared" si="2"/>
        <v>69</v>
      </c>
      <c r="J66" s="295">
        <f t="shared" si="2"/>
        <v>301</v>
      </c>
      <c r="K66" s="295">
        <f t="shared" si="2"/>
        <v>905</v>
      </c>
      <c r="L66" s="295">
        <f t="shared" si="2"/>
        <v>45</v>
      </c>
      <c r="M66" s="295">
        <f t="shared" si="2"/>
        <v>43</v>
      </c>
      <c r="N66" s="295">
        <f t="shared" ref="N66:S66" si="3">SUM(N12:N65)</f>
        <v>24</v>
      </c>
      <c r="O66" s="295">
        <f t="shared" si="3"/>
        <v>60</v>
      </c>
      <c r="P66" s="295">
        <f t="shared" si="3"/>
        <v>10</v>
      </c>
      <c r="Q66" s="295">
        <f t="shared" si="3"/>
        <v>8</v>
      </c>
      <c r="R66" s="295">
        <f t="shared" si="3"/>
        <v>15</v>
      </c>
      <c r="S66" s="295">
        <f t="shared" si="3"/>
        <v>25</v>
      </c>
      <c r="T66" s="274"/>
    </row>
    <row r="67" spans="2:20">
      <c r="B67" s="319" t="s">
        <v>171</v>
      </c>
      <c r="C67" s="319" t="s">
        <v>936</v>
      </c>
      <c r="D67" s="277"/>
      <c r="E67" s="278"/>
      <c r="F67" s="273"/>
      <c r="G67" s="273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274"/>
    </row>
    <row r="68" spans="2:20">
      <c r="D68" s="274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4"/>
    </row>
    <row r="69" spans="2:20">
      <c r="C69" s="1"/>
    </row>
    <row r="70" spans="2:20">
      <c r="C70" s="1"/>
    </row>
    <row r="71" spans="2:20">
      <c r="C71" s="1"/>
      <c r="T71" s="274"/>
    </row>
    <row r="72" spans="2:20">
      <c r="C72" s="1"/>
      <c r="T72" s="274"/>
    </row>
    <row r="73" spans="2:20">
      <c r="D73" s="274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4"/>
    </row>
    <row r="74" spans="2:20">
      <c r="D74" s="274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4"/>
    </row>
    <row r="75" spans="2:20">
      <c r="D75" s="274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4"/>
    </row>
    <row r="76" spans="2:20">
      <c r="D76" s="274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4"/>
    </row>
    <row r="77" spans="2:20">
      <c r="D77" s="274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4"/>
    </row>
    <row r="78" spans="2:20">
      <c r="D78" s="274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4"/>
    </row>
    <row r="79" spans="2:20">
      <c r="D79" s="274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4"/>
    </row>
    <row r="80" spans="2:20">
      <c r="D80" s="274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4"/>
    </row>
    <row r="81" spans="4:20">
      <c r="D81" s="274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4"/>
    </row>
    <row r="82" spans="4:20">
      <c r="D82" s="274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4"/>
    </row>
    <row r="83" spans="4:20">
      <c r="D83" s="274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4"/>
    </row>
    <row r="84" spans="4:20">
      <c r="D84" s="274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4"/>
    </row>
    <row r="85" spans="4:20">
      <c r="D85" s="274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4"/>
    </row>
    <row r="86" spans="4:20">
      <c r="D86" s="274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4"/>
    </row>
    <row r="87" spans="4:20">
      <c r="D87" s="274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4"/>
    </row>
  </sheetData>
  <sheetProtection password="C6B8" sheet="1" objects="1" scenarios="1"/>
  <mergeCells count="6">
    <mergeCell ref="H9:S10"/>
    <mergeCell ref="B10:B11"/>
    <mergeCell ref="C10:C11"/>
    <mergeCell ref="D9:G9"/>
    <mergeCell ref="D10:E10"/>
    <mergeCell ref="F10:G10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O69"/>
  <sheetViews>
    <sheetView workbookViewId="0">
      <selection activeCell="C24" sqref="C24"/>
    </sheetView>
  </sheetViews>
  <sheetFormatPr defaultRowHeight="12"/>
  <cols>
    <col min="1" max="1" width="9.140625" style="25"/>
    <col min="2" max="2" width="28.5703125" style="25" bestFit="1" customWidth="1"/>
    <col min="3" max="3" width="13.5703125" style="25" customWidth="1"/>
    <col min="4" max="16384" width="9.140625" style="25"/>
  </cols>
  <sheetData>
    <row r="5" spans="1:15">
      <c r="A5" s="9" t="s">
        <v>123</v>
      </c>
      <c r="B5" s="9" t="s">
        <v>698</v>
      </c>
    </row>
    <row r="6" spans="1:15" ht="15" customHeight="1">
      <c r="A6" s="9"/>
    </row>
    <row r="7" spans="1:15" ht="15" customHeight="1">
      <c r="A7" s="9"/>
    </row>
    <row r="8" spans="1:15" s="139" customFormat="1" ht="25.5" customHeight="1">
      <c r="C8" s="366" t="s">
        <v>139</v>
      </c>
      <c r="D8" s="366"/>
      <c r="E8" s="366"/>
      <c r="F8" s="366"/>
      <c r="G8" s="366"/>
      <c r="H8" s="366"/>
      <c r="I8" s="366"/>
      <c r="J8" s="366"/>
      <c r="K8" s="366"/>
      <c r="L8" s="366"/>
      <c r="M8" s="366"/>
      <c r="N8" s="366"/>
      <c r="O8" s="366"/>
    </row>
    <row r="9" spans="1:15" ht="15" customHeight="1">
      <c r="C9" s="367" t="s">
        <v>4</v>
      </c>
      <c r="D9" s="367"/>
      <c r="E9" s="367"/>
      <c r="F9" s="367"/>
      <c r="G9" s="369" t="s">
        <v>140</v>
      </c>
      <c r="H9" s="369"/>
      <c r="I9" s="369"/>
      <c r="J9" s="369"/>
      <c r="K9" s="369"/>
      <c r="L9" s="369"/>
      <c r="M9" s="368" t="s">
        <v>141</v>
      </c>
      <c r="N9" s="368"/>
      <c r="O9" s="368"/>
    </row>
    <row r="10" spans="1:15" ht="15" customHeight="1">
      <c r="C10" s="367"/>
      <c r="D10" s="367"/>
      <c r="E10" s="367"/>
      <c r="F10" s="367"/>
      <c r="G10" s="370" t="s">
        <v>38</v>
      </c>
      <c r="H10" s="370"/>
      <c r="I10" s="370"/>
      <c r="J10" s="371" t="s">
        <v>142</v>
      </c>
      <c r="K10" s="371"/>
      <c r="L10" s="371"/>
      <c r="M10" s="368"/>
      <c r="N10" s="368"/>
      <c r="O10" s="368"/>
    </row>
    <row r="11" spans="1:15">
      <c r="C11" s="62">
        <v>1981</v>
      </c>
      <c r="D11" s="62">
        <v>1991</v>
      </c>
      <c r="E11" s="62">
        <v>2001</v>
      </c>
      <c r="F11" s="62">
        <v>2011</v>
      </c>
      <c r="G11" s="196">
        <v>1991</v>
      </c>
      <c r="H11" s="196">
        <v>2001</v>
      </c>
      <c r="I11" s="196">
        <v>2011</v>
      </c>
      <c r="J11" s="196">
        <v>1991</v>
      </c>
      <c r="K11" s="196">
        <v>2001</v>
      </c>
      <c r="L11" s="196">
        <v>2011</v>
      </c>
      <c r="M11" s="196">
        <v>1991</v>
      </c>
      <c r="N11" s="196">
        <v>2001</v>
      </c>
      <c r="O11" s="196">
        <v>2011</v>
      </c>
    </row>
    <row r="12" spans="1:15" ht="15" customHeight="1">
      <c r="B12" s="13" t="s">
        <v>3</v>
      </c>
      <c r="C12" s="34">
        <v>3435633</v>
      </c>
      <c r="D12" s="11">
        <v>4193915</v>
      </c>
      <c r="E12" s="11">
        <v>5054922</v>
      </c>
      <c r="F12" s="99">
        <v>5877991</v>
      </c>
      <c r="G12" s="34">
        <v>4154967</v>
      </c>
      <c r="H12" s="113">
        <v>5019425</v>
      </c>
      <c r="I12" s="99">
        <v>5858439</v>
      </c>
      <c r="J12" s="34">
        <f>16105+11537</f>
        <v>27642</v>
      </c>
      <c r="K12" s="11">
        <v>27319</v>
      </c>
      <c r="L12" s="99">
        <v>6951</v>
      </c>
      <c r="M12" s="34">
        <f>3489+7817</f>
        <v>11306</v>
      </c>
      <c r="N12" s="113">
        <v>8178</v>
      </c>
      <c r="O12" s="99">
        <v>12601</v>
      </c>
    </row>
    <row r="13" spans="1:15" ht="15" customHeight="1">
      <c r="B13" s="76" t="s">
        <v>0</v>
      </c>
      <c r="C13" s="33" t="s">
        <v>166</v>
      </c>
      <c r="D13" s="10">
        <f>1438481+M13</f>
        <v>1442016</v>
      </c>
      <c r="E13" s="10">
        <v>1295832</v>
      </c>
      <c r="F13" s="97">
        <v>1487717</v>
      </c>
      <c r="G13" s="33">
        <v>1422198</v>
      </c>
      <c r="H13" s="78">
        <v>1281891</v>
      </c>
      <c r="I13" s="97">
        <v>1483380</v>
      </c>
      <c r="J13" s="33">
        <v>16283</v>
      </c>
      <c r="K13" s="10">
        <v>11960</v>
      </c>
      <c r="L13" s="97">
        <v>2276</v>
      </c>
      <c r="M13" s="33">
        <v>3535</v>
      </c>
      <c r="N13" s="78">
        <v>1981</v>
      </c>
      <c r="O13" s="97">
        <v>2061</v>
      </c>
    </row>
    <row r="14" spans="1:15" ht="15" customHeight="1">
      <c r="B14" s="76" t="s">
        <v>1</v>
      </c>
      <c r="C14" s="33" t="s">
        <v>166</v>
      </c>
      <c r="D14" s="10">
        <f>767081+M14</f>
        <v>769224</v>
      </c>
      <c r="E14" s="10">
        <v>934223</v>
      </c>
      <c r="F14" s="97">
        <v>1066754</v>
      </c>
      <c r="G14" s="33">
        <v>753759</v>
      </c>
      <c r="H14" s="78">
        <v>923162</v>
      </c>
      <c r="I14" s="97">
        <v>1063758</v>
      </c>
      <c r="J14" s="33">
        <v>13322</v>
      </c>
      <c r="K14" s="10">
        <v>9403</v>
      </c>
      <c r="L14" s="97">
        <v>1365</v>
      </c>
      <c r="M14" s="33">
        <v>2143</v>
      </c>
      <c r="N14" s="78">
        <v>1658</v>
      </c>
      <c r="O14" s="97">
        <v>1631</v>
      </c>
    </row>
    <row r="15" spans="1:15" ht="15" customHeight="1">
      <c r="B15" s="76" t="s">
        <v>2</v>
      </c>
      <c r="C15" s="77">
        <v>270851</v>
      </c>
      <c r="D15" s="17">
        <f>278033+M15</f>
        <v>279234</v>
      </c>
      <c r="E15" s="17">
        <v>293064</v>
      </c>
      <c r="F15" s="98">
        <v>323937</v>
      </c>
      <c r="G15" s="77">
        <v>270835</v>
      </c>
      <c r="H15" s="114">
        <v>288481</v>
      </c>
      <c r="I15" s="98">
        <v>322813</v>
      </c>
      <c r="J15" s="77">
        <v>7198</v>
      </c>
      <c r="K15" s="17">
        <v>3584</v>
      </c>
      <c r="L15" s="98">
        <v>219</v>
      </c>
      <c r="M15" s="77">
        <v>1201</v>
      </c>
      <c r="N15" s="114">
        <v>999</v>
      </c>
      <c r="O15" s="98">
        <v>905</v>
      </c>
    </row>
    <row r="16" spans="1:15" ht="15" customHeight="1">
      <c r="B16" s="157" t="s">
        <v>40</v>
      </c>
      <c r="C16" s="34">
        <v>9048</v>
      </c>
      <c r="D16" s="11"/>
      <c r="E16" s="11">
        <v>9082</v>
      </c>
      <c r="F16" s="126">
        <v>8879</v>
      </c>
      <c r="G16" s="197"/>
      <c r="H16" s="47"/>
      <c r="I16" s="11">
        <v>8866</v>
      </c>
      <c r="J16" s="47"/>
      <c r="K16" s="47"/>
      <c r="L16" s="200">
        <v>6</v>
      </c>
      <c r="M16" s="197"/>
      <c r="N16" s="113">
        <v>8</v>
      </c>
      <c r="O16" s="204">
        <v>7</v>
      </c>
    </row>
    <row r="17" spans="2:15" ht="15" customHeight="1">
      <c r="B17" s="119" t="s">
        <v>41</v>
      </c>
      <c r="C17" s="33">
        <v>8467</v>
      </c>
      <c r="D17" s="10"/>
      <c r="E17" s="10">
        <v>8317</v>
      </c>
      <c r="F17" s="124">
        <v>8920</v>
      </c>
      <c r="G17" s="201"/>
      <c r="H17" s="53"/>
      <c r="I17" s="10">
        <v>8886</v>
      </c>
      <c r="J17" s="53"/>
      <c r="K17" s="53"/>
      <c r="L17" s="202">
        <v>14</v>
      </c>
      <c r="M17" s="154"/>
      <c r="N17" s="78">
        <v>12</v>
      </c>
      <c r="O17" s="205">
        <v>20</v>
      </c>
    </row>
    <row r="18" spans="2:15" ht="15" customHeight="1">
      <c r="B18" s="119" t="s">
        <v>42</v>
      </c>
      <c r="C18" s="33">
        <v>4460</v>
      </c>
      <c r="D18" s="10"/>
      <c r="E18" s="10">
        <v>5309</v>
      </c>
      <c r="F18" s="124">
        <v>6117</v>
      </c>
      <c r="G18" s="201"/>
      <c r="H18" s="93"/>
      <c r="I18" s="10">
        <v>6104</v>
      </c>
      <c r="J18" s="53"/>
      <c r="K18" s="53"/>
      <c r="L18" s="202">
        <v>2</v>
      </c>
      <c r="M18" s="154"/>
      <c r="N18" s="78">
        <v>12</v>
      </c>
      <c r="O18" s="205">
        <v>11</v>
      </c>
    </row>
    <row r="19" spans="2:15" ht="15" customHeight="1">
      <c r="B19" s="119" t="s">
        <v>43</v>
      </c>
      <c r="C19" s="33">
        <v>5346</v>
      </c>
      <c r="D19" s="10"/>
      <c r="E19" s="10">
        <v>5238</v>
      </c>
      <c r="F19" s="124">
        <v>5395</v>
      </c>
      <c r="G19" s="201"/>
      <c r="H19" s="53"/>
      <c r="I19" s="10">
        <v>5381</v>
      </c>
      <c r="J19" s="53"/>
      <c r="K19" s="53"/>
      <c r="L19" s="202">
        <v>0</v>
      </c>
      <c r="M19" s="154"/>
      <c r="N19" s="78">
        <v>12</v>
      </c>
      <c r="O19" s="205">
        <v>14</v>
      </c>
    </row>
    <row r="20" spans="2:15" ht="15" customHeight="1">
      <c r="B20" s="119" t="s">
        <v>44</v>
      </c>
      <c r="C20" s="33">
        <v>3660</v>
      </c>
      <c r="D20" s="10"/>
      <c r="E20" s="10">
        <v>4453</v>
      </c>
      <c r="F20" s="124">
        <v>6240</v>
      </c>
      <c r="G20" s="154"/>
      <c r="H20" s="53"/>
      <c r="I20" s="10">
        <v>6227</v>
      </c>
      <c r="J20" s="53"/>
      <c r="K20" s="53"/>
      <c r="L20" s="202">
        <v>8</v>
      </c>
      <c r="M20" s="154"/>
      <c r="N20" s="78">
        <v>11</v>
      </c>
      <c r="O20" s="205">
        <v>5</v>
      </c>
    </row>
    <row r="21" spans="2:15" ht="15" customHeight="1">
      <c r="B21" s="119" t="s">
        <v>45</v>
      </c>
      <c r="C21" s="33">
        <v>6135</v>
      </c>
      <c r="D21" s="10"/>
      <c r="E21" s="10">
        <v>5939</v>
      </c>
      <c r="F21" s="124">
        <v>6065</v>
      </c>
      <c r="G21" s="154"/>
      <c r="H21" s="53"/>
      <c r="I21" s="10">
        <v>6026</v>
      </c>
      <c r="J21" s="53"/>
      <c r="K21" s="53"/>
      <c r="L21" s="202">
        <v>5</v>
      </c>
      <c r="M21" s="154"/>
      <c r="N21" s="78">
        <v>43</v>
      </c>
      <c r="O21" s="205">
        <v>34</v>
      </c>
    </row>
    <row r="22" spans="2:15" ht="15" customHeight="1">
      <c r="B22" s="119" t="s">
        <v>46</v>
      </c>
      <c r="C22" s="33">
        <v>7068</v>
      </c>
      <c r="D22" s="10"/>
      <c r="E22" s="10">
        <v>7227</v>
      </c>
      <c r="F22" s="124">
        <v>7640</v>
      </c>
      <c r="G22" s="154"/>
      <c r="H22" s="53"/>
      <c r="I22" s="10">
        <v>7630</v>
      </c>
      <c r="J22" s="53"/>
      <c r="K22" s="53"/>
      <c r="L22" s="202">
        <v>6</v>
      </c>
      <c r="M22" s="154"/>
      <c r="N22" s="78">
        <v>8</v>
      </c>
      <c r="O22" s="205">
        <v>4</v>
      </c>
    </row>
    <row r="23" spans="2:15" ht="15" customHeight="1">
      <c r="B23" s="119" t="s">
        <v>47</v>
      </c>
      <c r="C23" s="33">
        <v>16908</v>
      </c>
      <c r="D23" s="10"/>
      <c r="E23" s="10">
        <v>19984</v>
      </c>
      <c r="F23" s="124">
        <v>21216</v>
      </c>
      <c r="G23" s="154"/>
      <c r="H23" s="53"/>
      <c r="I23" s="10">
        <v>21192</v>
      </c>
      <c r="J23" s="53"/>
      <c r="K23" s="53"/>
      <c r="L23" s="202">
        <v>7</v>
      </c>
      <c r="M23" s="154"/>
      <c r="N23" s="78">
        <v>17</v>
      </c>
      <c r="O23" s="205">
        <v>17</v>
      </c>
    </row>
    <row r="24" spans="2:15" ht="15" customHeight="1">
      <c r="B24" s="119" t="s">
        <v>48</v>
      </c>
      <c r="C24" s="33">
        <v>4678</v>
      </c>
      <c r="D24" s="10"/>
      <c r="E24" s="10">
        <v>5322</v>
      </c>
      <c r="F24" s="124">
        <v>6215</v>
      </c>
      <c r="G24" s="154"/>
      <c r="H24" s="53"/>
      <c r="I24" s="10">
        <v>6194</v>
      </c>
      <c r="J24" s="53"/>
      <c r="K24" s="53"/>
      <c r="L24" s="202">
        <v>0</v>
      </c>
      <c r="M24" s="154"/>
      <c r="N24" s="78">
        <v>18</v>
      </c>
      <c r="O24" s="205">
        <v>21</v>
      </c>
    </row>
    <row r="25" spans="2:15" ht="15" customHeight="1">
      <c r="B25" s="119" t="s">
        <v>49</v>
      </c>
      <c r="C25" s="33">
        <v>9624</v>
      </c>
      <c r="D25" s="10"/>
      <c r="E25" s="10">
        <v>8736</v>
      </c>
      <c r="F25" s="124">
        <v>9255</v>
      </c>
      <c r="G25" s="154"/>
      <c r="H25" s="53"/>
      <c r="I25" s="10">
        <v>9224</v>
      </c>
      <c r="J25" s="53"/>
      <c r="K25" s="53"/>
      <c r="L25" s="202">
        <v>11</v>
      </c>
      <c r="M25" s="154"/>
      <c r="N25" s="78">
        <v>34</v>
      </c>
      <c r="O25" s="205">
        <v>20</v>
      </c>
    </row>
    <row r="26" spans="2:15" ht="15" customHeight="1">
      <c r="B26" s="119" t="s">
        <v>50</v>
      </c>
      <c r="C26" s="33">
        <v>4274</v>
      </c>
      <c r="D26" s="10"/>
      <c r="E26" s="10">
        <v>8428</v>
      </c>
      <c r="F26" s="124">
        <v>11166</v>
      </c>
      <c r="G26" s="154"/>
      <c r="H26" s="53"/>
      <c r="I26" s="10">
        <v>11145</v>
      </c>
      <c r="J26" s="53"/>
      <c r="K26" s="53"/>
      <c r="L26" s="202">
        <v>3</v>
      </c>
      <c r="M26" s="154"/>
      <c r="N26" s="78">
        <v>11</v>
      </c>
      <c r="O26" s="205">
        <v>18</v>
      </c>
    </row>
    <row r="27" spans="2:15" ht="15" customHeight="1">
      <c r="B27" s="119" t="s">
        <v>51</v>
      </c>
      <c r="C27" s="33">
        <v>420</v>
      </c>
      <c r="D27" s="10"/>
      <c r="E27" s="10">
        <v>364</v>
      </c>
      <c r="F27" s="124">
        <v>349</v>
      </c>
      <c r="G27" s="154"/>
      <c r="H27" s="53"/>
      <c r="I27" s="10">
        <v>347</v>
      </c>
      <c r="J27" s="53"/>
      <c r="K27" s="53"/>
      <c r="L27" s="202">
        <v>1</v>
      </c>
      <c r="M27" s="154"/>
      <c r="N27" s="78">
        <v>0</v>
      </c>
      <c r="O27" s="205">
        <v>1</v>
      </c>
    </row>
    <row r="28" spans="2:15" ht="15" customHeight="1">
      <c r="B28" s="119" t="s">
        <v>52</v>
      </c>
      <c r="C28" s="33">
        <v>2799</v>
      </c>
      <c r="D28" s="10"/>
      <c r="E28" s="10">
        <v>4108</v>
      </c>
      <c r="F28" s="124">
        <v>4448</v>
      </c>
      <c r="G28" s="154"/>
      <c r="H28" s="53"/>
      <c r="I28" s="10">
        <v>4427</v>
      </c>
      <c r="J28" s="53"/>
      <c r="K28" s="53"/>
      <c r="L28" s="202">
        <v>19</v>
      </c>
      <c r="M28" s="154"/>
      <c r="N28" s="78">
        <v>6</v>
      </c>
      <c r="O28" s="205">
        <v>2</v>
      </c>
    </row>
    <row r="29" spans="2:15" ht="15" customHeight="1">
      <c r="B29" s="119" t="s">
        <v>53</v>
      </c>
      <c r="C29" s="33">
        <v>3211</v>
      </c>
      <c r="D29" s="10"/>
      <c r="E29" s="10">
        <v>2696</v>
      </c>
      <c r="F29" s="124">
        <v>2891</v>
      </c>
      <c r="G29" s="154"/>
      <c r="H29" s="53"/>
      <c r="I29" s="10">
        <v>2848</v>
      </c>
      <c r="J29" s="53"/>
      <c r="K29" s="53"/>
      <c r="L29" s="202">
        <v>1</v>
      </c>
      <c r="M29" s="154"/>
      <c r="N29" s="78">
        <v>42</v>
      </c>
      <c r="O29" s="205">
        <v>42</v>
      </c>
    </row>
    <row r="30" spans="2:15" ht="15" customHeight="1">
      <c r="B30" s="119" t="s">
        <v>54</v>
      </c>
      <c r="C30" s="33">
        <v>2105</v>
      </c>
      <c r="D30" s="10"/>
      <c r="E30" s="10">
        <v>1865</v>
      </c>
      <c r="F30" s="124">
        <v>2283</v>
      </c>
      <c r="G30" s="154"/>
      <c r="H30" s="53"/>
      <c r="I30" s="10">
        <v>2258</v>
      </c>
      <c r="J30" s="53"/>
      <c r="K30" s="53"/>
      <c r="L30" s="202">
        <v>3</v>
      </c>
      <c r="M30" s="154"/>
      <c r="N30" s="78">
        <v>12</v>
      </c>
      <c r="O30" s="205">
        <v>22</v>
      </c>
    </row>
    <row r="31" spans="2:15" ht="15" customHeight="1">
      <c r="B31" s="119" t="s">
        <v>55</v>
      </c>
      <c r="C31" s="33">
        <v>4092</v>
      </c>
      <c r="D31" s="10"/>
      <c r="E31" s="10">
        <v>3782</v>
      </c>
      <c r="F31" s="124">
        <v>4125</v>
      </c>
      <c r="G31" s="154"/>
      <c r="H31" s="53"/>
      <c r="I31" s="10">
        <v>4117</v>
      </c>
      <c r="J31" s="53"/>
      <c r="K31" s="53"/>
      <c r="L31" s="202">
        <v>1</v>
      </c>
      <c r="M31" s="154"/>
      <c r="N31" s="78">
        <v>10</v>
      </c>
      <c r="O31" s="205">
        <v>7</v>
      </c>
    </row>
    <row r="32" spans="2:15" ht="15" customHeight="1">
      <c r="B32" s="119" t="s">
        <v>56</v>
      </c>
      <c r="C32" s="33">
        <v>5214</v>
      </c>
      <c r="D32" s="10"/>
      <c r="E32" s="10">
        <v>4969</v>
      </c>
      <c r="F32" s="124">
        <v>5293</v>
      </c>
      <c r="G32" s="154"/>
      <c r="H32" s="53"/>
      <c r="I32" s="10">
        <v>5277</v>
      </c>
      <c r="J32" s="53"/>
      <c r="K32" s="53"/>
      <c r="L32" s="202">
        <v>3</v>
      </c>
      <c r="M32" s="154"/>
      <c r="N32" s="78">
        <v>25</v>
      </c>
      <c r="O32" s="205">
        <v>13</v>
      </c>
    </row>
    <row r="33" spans="2:15" ht="15" customHeight="1">
      <c r="B33" s="119" t="s">
        <v>57</v>
      </c>
      <c r="C33" s="33">
        <v>9517</v>
      </c>
      <c r="D33" s="10"/>
      <c r="E33" s="10">
        <v>17581</v>
      </c>
      <c r="F33" s="124">
        <v>21471</v>
      </c>
      <c r="G33" s="154"/>
      <c r="H33" s="53"/>
      <c r="I33" s="10">
        <v>21445</v>
      </c>
      <c r="J33" s="53"/>
      <c r="K33" s="53"/>
      <c r="L33" s="202">
        <v>5</v>
      </c>
      <c r="M33" s="154"/>
      <c r="N33" s="78">
        <v>52</v>
      </c>
      <c r="O33" s="205">
        <v>21</v>
      </c>
    </row>
    <row r="34" spans="2:15" ht="15" customHeight="1">
      <c r="B34" s="119" t="s">
        <v>58</v>
      </c>
      <c r="C34" s="33">
        <v>293</v>
      </c>
      <c r="D34" s="10"/>
      <c r="E34" s="10">
        <v>355</v>
      </c>
      <c r="F34" s="124">
        <v>375</v>
      </c>
      <c r="G34" s="154"/>
      <c r="H34" s="53"/>
      <c r="I34" s="10">
        <v>370</v>
      </c>
      <c r="J34" s="53"/>
      <c r="K34" s="53"/>
      <c r="L34" s="202">
        <v>0</v>
      </c>
      <c r="M34" s="154"/>
      <c r="N34" s="78">
        <v>7</v>
      </c>
      <c r="O34" s="205">
        <v>5</v>
      </c>
    </row>
    <row r="35" spans="2:15" ht="15" customHeight="1">
      <c r="B35" s="119" t="s">
        <v>59</v>
      </c>
      <c r="C35" s="33">
        <v>227</v>
      </c>
      <c r="D35" s="10"/>
      <c r="E35" s="10">
        <v>238</v>
      </c>
      <c r="F35" s="124">
        <v>326</v>
      </c>
      <c r="G35" s="154"/>
      <c r="H35" s="53"/>
      <c r="I35" s="10">
        <v>321</v>
      </c>
      <c r="J35" s="53"/>
      <c r="K35" s="53"/>
      <c r="L35" s="202">
        <v>0</v>
      </c>
      <c r="M35" s="154"/>
      <c r="N35" s="78">
        <v>2</v>
      </c>
      <c r="O35" s="205">
        <v>5</v>
      </c>
    </row>
    <row r="36" spans="2:15" ht="15" customHeight="1">
      <c r="B36" s="119" t="s">
        <v>60</v>
      </c>
      <c r="C36" s="33">
        <v>11525</v>
      </c>
      <c r="D36" s="10"/>
      <c r="E36" s="10">
        <v>14840</v>
      </c>
      <c r="F36" s="124">
        <v>16681</v>
      </c>
      <c r="G36" s="154"/>
      <c r="H36" s="53"/>
      <c r="I36" s="10">
        <v>16645</v>
      </c>
      <c r="J36" s="53"/>
      <c r="K36" s="53"/>
      <c r="L36" s="202">
        <v>24</v>
      </c>
      <c r="M36" s="154"/>
      <c r="N36" s="78">
        <v>16</v>
      </c>
      <c r="O36" s="205">
        <v>12</v>
      </c>
    </row>
    <row r="37" spans="2:15" ht="15" customHeight="1">
      <c r="B37" s="119" t="s">
        <v>61</v>
      </c>
      <c r="C37" s="33">
        <v>3343</v>
      </c>
      <c r="D37" s="10"/>
      <c r="E37" s="10">
        <v>3227</v>
      </c>
      <c r="F37" s="124">
        <v>3252</v>
      </c>
      <c r="G37" s="154"/>
      <c r="H37" s="53"/>
      <c r="I37" s="10">
        <v>3241</v>
      </c>
      <c r="J37" s="53"/>
      <c r="K37" s="53"/>
      <c r="L37" s="202">
        <v>7</v>
      </c>
      <c r="M37" s="154"/>
      <c r="N37" s="78">
        <v>7</v>
      </c>
      <c r="O37" s="205">
        <v>4</v>
      </c>
    </row>
    <row r="38" spans="2:15" ht="15" customHeight="1">
      <c r="B38" s="119" t="s">
        <v>62</v>
      </c>
      <c r="C38" s="33">
        <v>9075</v>
      </c>
      <c r="D38" s="10"/>
      <c r="E38" s="10">
        <v>8539</v>
      </c>
      <c r="F38" s="124">
        <v>10435</v>
      </c>
      <c r="G38" s="154"/>
      <c r="H38" s="53"/>
      <c r="I38" s="10">
        <v>10379</v>
      </c>
      <c r="J38" s="53"/>
      <c r="K38" s="53"/>
      <c r="L38" s="202">
        <v>1</v>
      </c>
      <c r="M38" s="154"/>
      <c r="N38" s="78">
        <v>62</v>
      </c>
      <c r="O38" s="205">
        <v>55</v>
      </c>
    </row>
    <row r="39" spans="2:15" ht="15" customHeight="1">
      <c r="B39" s="119" t="s">
        <v>63</v>
      </c>
      <c r="C39" s="33">
        <v>3471</v>
      </c>
      <c r="D39" s="10"/>
      <c r="E39" s="10">
        <v>3487</v>
      </c>
      <c r="F39" s="124">
        <v>3518</v>
      </c>
      <c r="G39" s="154"/>
      <c r="H39" s="53"/>
      <c r="I39" s="10">
        <v>3503</v>
      </c>
      <c r="J39" s="53"/>
      <c r="K39" s="53"/>
      <c r="L39" s="202">
        <v>2</v>
      </c>
      <c r="M39" s="154"/>
      <c r="N39" s="78">
        <v>16</v>
      </c>
      <c r="O39" s="205">
        <v>13</v>
      </c>
    </row>
    <row r="40" spans="2:15" ht="15" customHeight="1">
      <c r="B40" s="119" t="s">
        <v>64</v>
      </c>
      <c r="C40" s="33">
        <v>8125</v>
      </c>
      <c r="D40" s="10"/>
      <c r="E40" s="10">
        <v>7954</v>
      </c>
      <c r="F40" s="124">
        <v>8316</v>
      </c>
      <c r="G40" s="154"/>
      <c r="H40" s="53"/>
      <c r="I40" s="10">
        <v>8305</v>
      </c>
      <c r="J40" s="53"/>
      <c r="K40" s="53"/>
      <c r="L40" s="202">
        <v>3</v>
      </c>
      <c r="M40" s="154"/>
      <c r="N40" s="78">
        <v>13</v>
      </c>
      <c r="O40" s="205">
        <v>8</v>
      </c>
    </row>
    <row r="41" spans="2:15" ht="15" customHeight="1">
      <c r="B41" s="119" t="s">
        <v>65</v>
      </c>
      <c r="C41" s="33">
        <v>5239</v>
      </c>
      <c r="D41" s="10"/>
      <c r="E41" s="10">
        <v>4727</v>
      </c>
      <c r="F41" s="124">
        <v>4949</v>
      </c>
      <c r="G41" s="154"/>
      <c r="H41" s="53"/>
      <c r="I41" s="10">
        <v>4924</v>
      </c>
      <c r="J41" s="53"/>
      <c r="K41" s="53"/>
      <c r="L41" s="202">
        <v>13</v>
      </c>
      <c r="M41" s="154"/>
      <c r="N41" s="78">
        <v>15</v>
      </c>
      <c r="O41" s="205">
        <v>12</v>
      </c>
    </row>
    <row r="42" spans="2:15" ht="15" customHeight="1">
      <c r="B42" s="119" t="s">
        <v>66</v>
      </c>
      <c r="C42" s="33">
        <v>631</v>
      </c>
      <c r="D42" s="10"/>
      <c r="E42" s="10">
        <v>645</v>
      </c>
      <c r="F42" s="124">
        <v>686</v>
      </c>
      <c r="G42" s="154"/>
      <c r="H42" s="53"/>
      <c r="I42" s="10">
        <v>674</v>
      </c>
      <c r="J42" s="53"/>
      <c r="K42" s="53"/>
      <c r="L42" s="202">
        <v>2</v>
      </c>
      <c r="M42" s="154"/>
      <c r="N42" s="78">
        <v>11</v>
      </c>
      <c r="O42" s="205">
        <v>10</v>
      </c>
    </row>
    <row r="43" spans="2:15" ht="15" customHeight="1">
      <c r="B43" s="119" t="s">
        <v>67</v>
      </c>
      <c r="C43" s="33">
        <v>2730</v>
      </c>
      <c r="D43" s="10"/>
      <c r="E43" s="10">
        <v>2658</v>
      </c>
      <c r="F43" s="124">
        <v>2966</v>
      </c>
      <c r="G43" s="154"/>
      <c r="H43" s="53"/>
      <c r="I43" s="10">
        <v>2949</v>
      </c>
      <c r="J43" s="53"/>
      <c r="K43" s="53"/>
      <c r="L43" s="202">
        <v>2</v>
      </c>
      <c r="M43" s="154"/>
      <c r="N43" s="78">
        <v>12</v>
      </c>
      <c r="O43" s="205">
        <v>15</v>
      </c>
    </row>
    <row r="44" spans="2:15" ht="15" customHeight="1">
      <c r="B44" s="119" t="s">
        <v>68</v>
      </c>
      <c r="C44" s="33">
        <v>3557</v>
      </c>
      <c r="D44" s="10"/>
      <c r="E44" s="10">
        <v>3670</v>
      </c>
      <c r="F44" s="124">
        <v>3534</v>
      </c>
      <c r="G44" s="154"/>
      <c r="H44" s="53"/>
      <c r="I44" s="10">
        <v>3529</v>
      </c>
      <c r="J44" s="53"/>
      <c r="K44" s="53"/>
      <c r="L44" s="202">
        <v>1</v>
      </c>
      <c r="M44" s="154"/>
      <c r="N44" s="78">
        <v>8</v>
      </c>
      <c r="O44" s="205">
        <v>4</v>
      </c>
    </row>
    <row r="45" spans="2:15" ht="15" customHeight="1">
      <c r="B45" s="119" t="s">
        <v>69</v>
      </c>
      <c r="C45" s="33">
        <v>4272</v>
      </c>
      <c r="D45" s="10"/>
      <c r="E45" s="10">
        <v>4279</v>
      </c>
      <c r="F45" s="124">
        <v>4317</v>
      </c>
      <c r="G45" s="154"/>
      <c r="H45" s="53"/>
      <c r="I45" s="10">
        <v>4302</v>
      </c>
      <c r="J45" s="53"/>
      <c r="K45" s="53"/>
      <c r="L45" s="202">
        <v>0</v>
      </c>
      <c r="M45" s="154"/>
      <c r="N45" s="78">
        <v>16</v>
      </c>
      <c r="O45" s="205">
        <v>15</v>
      </c>
    </row>
    <row r="46" spans="2:15" ht="15" customHeight="1">
      <c r="B46" s="119" t="s">
        <v>70</v>
      </c>
      <c r="C46" s="33">
        <v>717</v>
      </c>
      <c r="D46" s="10"/>
      <c r="E46" s="10">
        <v>450</v>
      </c>
      <c r="F46" s="124">
        <v>659</v>
      </c>
      <c r="G46" s="154"/>
      <c r="H46" s="53"/>
      <c r="I46" s="10">
        <v>627</v>
      </c>
      <c r="J46" s="53"/>
      <c r="K46" s="53"/>
      <c r="L46" s="202">
        <v>0</v>
      </c>
      <c r="M46" s="154"/>
      <c r="N46" s="78">
        <v>33</v>
      </c>
      <c r="O46" s="205">
        <v>32</v>
      </c>
    </row>
    <row r="47" spans="2:15" ht="15" customHeight="1">
      <c r="B47" s="119" t="s">
        <v>71</v>
      </c>
      <c r="C47" s="33">
        <v>5359</v>
      </c>
      <c r="D47" s="10"/>
      <c r="E47" s="10">
        <v>4945</v>
      </c>
      <c r="F47" s="124">
        <v>5271</v>
      </c>
      <c r="G47" s="154"/>
      <c r="H47" s="53"/>
      <c r="I47" s="10">
        <v>5251</v>
      </c>
      <c r="J47" s="53"/>
      <c r="K47" s="53"/>
      <c r="L47" s="202">
        <v>2</v>
      </c>
      <c r="M47" s="154"/>
      <c r="N47" s="78">
        <v>34</v>
      </c>
      <c r="O47" s="205">
        <v>18</v>
      </c>
    </row>
    <row r="48" spans="2:15" ht="15" customHeight="1">
      <c r="B48" s="119" t="s">
        <v>72</v>
      </c>
      <c r="C48" s="33">
        <v>16532</v>
      </c>
      <c r="D48" s="10"/>
      <c r="E48" s="10">
        <v>20078</v>
      </c>
      <c r="F48" s="124">
        <v>26083</v>
      </c>
      <c r="G48" s="154"/>
      <c r="H48" s="53"/>
      <c r="I48" s="10">
        <v>26040</v>
      </c>
      <c r="J48" s="53"/>
      <c r="K48" s="53"/>
      <c r="L48" s="202">
        <v>14</v>
      </c>
      <c r="M48" s="154"/>
      <c r="N48" s="78">
        <v>25</v>
      </c>
      <c r="O48" s="205">
        <v>29</v>
      </c>
    </row>
    <row r="49" spans="2:15" ht="15" customHeight="1">
      <c r="B49" s="119" t="s">
        <v>73</v>
      </c>
      <c r="C49" s="33">
        <v>690</v>
      </c>
      <c r="D49" s="10"/>
      <c r="E49" s="10">
        <v>561</v>
      </c>
      <c r="F49" s="124">
        <v>559</v>
      </c>
      <c r="G49" s="154"/>
      <c r="H49" s="53"/>
      <c r="I49" s="10">
        <v>556</v>
      </c>
      <c r="J49" s="53"/>
      <c r="K49" s="53"/>
      <c r="L49" s="202">
        <v>0</v>
      </c>
      <c r="M49" s="154"/>
      <c r="N49" s="78">
        <v>2</v>
      </c>
      <c r="O49" s="205">
        <v>3</v>
      </c>
    </row>
    <row r="50" spans="2:15" ht="15" customHeight="1">
      <c r="B50" s="119" t="s">
        <v>74</v>
      </c>
      <c r="C50" s="33">
        <v>10843</v>
      </c>
      <c r="D50" s="10"/>
      <c r="E50" s="10">
        <v>9954</v>
      </c>
      <c r="F50" s="124">
        <v>9495</v>
      </c>
      <c r="G50" s="154"/>
      <c r="H50" s="53"/>
      <c r="I50" s="10">
        <v>9476</v>
      </c>
      <c r="J50" s="53"/>
      <c r="K50" s="53"/>
      <c r="L50" s="202">
        <v>5</v>
      </c>
      <c r="M50" s="154"/>
      <c r="N50" s="78">
        <v>13</v>
      </c>
      <c r="O50" s="205">
        <v>14</v>
      </c>
    </row>
    <row r="51" spans="2:15" ht="15" customHeight="1">
      <c r="B51" s="119" t="s">
        <v>75</v>
      </c>
      <c r="C51" s="33">
        <v>1790</v>
      </c>
      <c r="D51" s="10"/>
      <c r="E51" s="10">
        <v>1651</v>
      </c>
      <c r="F51" s="124">
        <v>1571</v>
      </c>
      <c r="G51" s="154"/>
      <c r="H51" s="53"/>
      <c r="I51" s="10">
        <v>1564</v>
      </c>
      <c r="J51" s="53"/>
      <c r="K51" s="53"/>
      <c r="L51" s="202">
        <v>1</v>
      </c>
      <c r="M51" s="154"/>
      <c r="N51" s="78">
        <v>4</v>
      </c>
      <c r="O51" s="205">
        <v>6</v>
      </c>
    </row>
    <row r="52" spans="2:15" ht="15" customHeight="1">
      <c r="B52" s="119" t="s">
        <v>76</v>
      </c>
      <c r="C52" s="33">
        <v>3016</v>
      </c>
      <c r="D52" s="10"/>
      <c r="E52" s="10">
        <v>2897</v>
      </c>
      <c r="F52" s="124">
        <v>2895</v>
      </c>
      <c r="G52" s="154"/>
      <c r="H52" s="53"/>
      <c r="I52" s="10">
        <v>2885</v>
      </c>
      <c r="J52" s="53"/>
      <c r="K52" s="53"/>
      <c r="L52" s="202">
        <v>0</v>
      </c>
      <c r="M52" s="154"/>
      <c r="N52" s="78">
        <v>18</v>
      </c>
      <c r="O52" s="205">
        <v>10</v>
      </c>
    </row>
    <row r="53" spans="2:15" ht="15" customHeight="1">
      <c r="B53" s="119" t="s">
        <v>77</v>
      </c>
      <c r="C53" s="33">
        <v>1213</v>
      </c>
      <c r="D53" s="10"/>
      <c r="E53" s="10">
        <v>1206</v>
      </c>
      <c r="F53" s="124">
        <v>1096</v>
      </c>
      <c r="G53" s="154"/>
      <c r="H53" s="53"/>
      <c r="I53" s="10">
        <v>1092</v>
      </c>
      <c r="J53" s="53"/>
      <c r="K53" s="53"/>
      <c r="L53" s="202">
        <v>0</v>
      </c>
      <c r="M53" s="154"/>
      <c r="N53" s="78">
        <v>2</v>
      </c>
      <c r="O53" s="205">
        <v>4</v>
      </c>
    </row>
    <row r="54" spans="2:15" ht="15" customHeight="1">
      <c r="B54" s="119" t="s">
        <v>78</v>
      </c>
      <c r="C54" s="33">
        <v>13668</v>
      </c>
      <c r="D54" s="10"/>
      <c r="E54" s="10">
        <v>17483</v>
      </c>
      <c r="F54" s="124">
        <v>20259</v>
      </c>
      <c r="G54" s="154"/>
      <c r="H54" s="53"/>
      <c r="I54" s="10">
        <v>20228</v>
      </c>
      <c r="J54" s="53"/>
      <c r="K54" s="53"/>
      <c r="L54" s="202">
        <v>4</v>
      </c>
      <c r="M54" s="154"/>
      <c r="N54" s="78">
        <v>24</v>
      </c>
      <c r="O54" s="205">
        <v>27</v>
      </c>
    </row>
    <row r="55" spans="2:15" ht="15" customHeight="1">
      <c r="B55" s="119" t="s">
        <v>79</v>
      </c>
      <c r="C55" s="33">
        <v>2965</v>
      </c>
      <c r="D55" s="10"/>
      <c r="E55" s="10">
        <v>3701</v>
      </c>
      <c r="F55" s="124">
        <v>4222</v>
      </c>
      <c r="G55" s="154"/>
      <c r="H55" s="53"/>
      <c r="I55" s="10">
        <v>4203</v>
      </c>
      <c r="J55" s="53"/>
      <c r="K55" s="53"/>
      <c r="L55" s="202">
        <v>13</v>
      </c>
      <c r="M55" s="154"/>
      <c r="N55" s="78">
        <v>10</v>
      </c>
      <c r="O55" s="205">
        <v>6</v>
      </c>
    </row>
    <row r="56" spans="2:15" ht="15" customHeight="1">
      <c r="B56" s="119" t="s">
        <v>80</v>
      </c>
      <c r="C56" s="33">
        <v>8983</v>
      </c>
      <c r="D56" s="10"/>
      <c r="E56" s="10">
        <v>9196</v>
      </c>
      <c r="F56" s="124">
        <v>9503</v>
      </c>
      <c r="G56" s="154"/>
      <c r="H56" s="53"/>
      <c r="I56" s="10">
        <v>9479</v>
      </c>
      <c r="J56" s="53"/>
      <c r="K56" s="53"/>
      <c r="L56" s="202">
        <v>4</v>
      </c>
      <c r="M56" s="154"/>
      <c r="N56" s="78">
        <v>21</v>
      </c>
      <c r="O56" s="205">
        <v>20</v>
      </c>
    </row>
    <row r="57" spans="2:15" ht="15" customHeight="1">
      <c r="B57" s="119" t="s">
        <v>81</v>
      </c>
      <c r="C57" s="33">
        <v>6825</v>
      </c>
      <c r="D57" s="10"/>
      <c r="E57" s="10">
        <v>6630</v>
      </c>
      <c r="F57" s="124">
        <v>6825</v>
      </c>
      <c r="G57" s="154"/>
      <c r="H57" s="53"/>
      <c r="I57" s="10">
        <v>6780</v>
      </c>
      <c r="J57" s="53"/>
      <c r="K57" s="53"/>
      <c r="L57" s="202">
        <v>2</v>
      </c>
      <c r="M57" s="154"/>
      <c r="N57" s="78">
        <v>31</v>
      </c>
      <c r="O57" s="205">
        <v>43</v>
      </c>
    </row>
    <row r="58" spans="2:15" ht="15" customHeight="1">
      <c r="B58" s="119" t="s">
        <v>82</v>
      </c>
      <c r="C58" s="33">
        <v>6441</v>
      </c>
      <c r="D58" s="10"/>
      <c r="E58" s="10">
        <v>6275</v>
      </c>
      <c r="F58" s="124">
        <v>6440</v>
      </c>
      <c r="G58" s="154"/>
      <c r="H58" s="53"/>
      <c r="I58" s="10">
        <v>6424</v>
      </c>
      <c r="J58" s="53"/>
      <c r="K58" s="53"/>
      <c r="L58" s="202">
        <v>2</v>
      </c>
      <c r="M58" s="154"/>
      <c r="N58" s="78">
        <v>24</v>
      </c>
      <c r="O58" s="205">
        <v>14</v>
      </c>
    </row>
    <row r="59" spans="2:15" ht="15" customHeight="1">
      <c r="B59" s="119" t="s">
        <v>83</v>
      </c>
      <c r="C59" s="33">
        <v>11813</v>
      </c>
      <c r="D59" s="10"/>
      <c r="E59" s="10">
        <v>10925</v>
      </c>
      <c r="F59" s="124">
        <v>11958</v>
      </c>
      <c r="G59" s="154"/>
      <c r="H59" s="53"/>
      <c r="I59" s="10">
        <v>11878</v>
      </c>
      <c r="J59" s="53"/>
      <c r="K59" s="53"/>
      <c r="L59" s="202">
        <v>5</v>
      </c>
      <c r="M59" s="154"/>
      <c r="N59" s="78">
        <v>85</v>
      </c>
      <c r="O59" s="205">
        <v>75</v>
      </c>
    </row>
    <row r="60" spans="2:15" ht="15" customHeight="1">
      <c r="B60" s="119" t="s">
        <v>84</v>
      </c>
      <c r="C60" s="33">
        <v>2422</v>
      </c>
      <c r="D60" s="10"/>
      <c r="E60" s="10">
        <v>2228</v>
      </c>
      <c r="F60" s="124">
        <v>2354</v>
      </c>
      <c r="G60" s="154"/>
      <c r="H60" s="53"/>
      <c r="I60" s="10">
        <v>2324</v>
      </c>
      <c r="J60" s="53"/>
      <c r="K60" s="53"/>
      <c r="L60" s="202">
        <v>3</v>
      </c>
      <c r="M60" s="154"/>
      <c r="N60" s="78">
        <v>33</v>
      </c>
      <c r="O60" s="205">
        <v>27</v>
      </c>
    </row>
    <row r="61" spans="2:15" ht="15" customHeight="1">
      <c r="B61" s="119" t="s">
        <v>85</v>
      </c>
      <c r="C61" s="33">
        <v>3633</v>
      </c>
      <c r="D61" s="10"/>
      <c r="E61" s="10">
        <v>3236</v>
      </c>
      <c r="F61" s="124">
        <v>3348</v>
      </c>
      <c r="G61" s="154"/>
      <c r="H61" s="53"/>
      <c r="I61" s="10">
        <v>3321</v>
      </c>
      <c r="J61" s="53"/>
      <c r="K61" s="53"/>
      <c r="L61" s="202">
        <v>0</v>
      </c>
      <c r="M61" s="154"/>
      <c r="N61" s="78">
        <v>26</v>
      </c>
      <c r="O61" s="205">
        <v>27</v>
      </c>
    </row>
    <row r="62" spans="2:15" ht="15" customHeight="1">
      <c r="B62" s="119" t="s">
        <v>86</v>
      </c>
      <c r="C62" s="33">
        <v>1324</v>
      </c>
      <c r="D62" s="10"/>
      <c r="E62" s="10">
        <v>1243</v>
      </c>
      <c r="F62" s="124">
        <v>1139</v>
      </c>
      <c r="G62" s="154"/>
      <c r="H62" s="53"/>
      <c r="I62" s="10">
        <v>1138</v>
      </c>
      <c r="J62" s="53"/>
      <c r="K62" s="53"/>
      <c r="L62" s="202">
        <v>0</v>
      </c>
      <c r="M62" s="154"/>
      <c r="N62" s="78">
        <v>1</v>
      </c>
      <c r="O62" s="205">
        <v>1</v>
      </c>
    </row>
    <row r="63" spans="2:15" ht="15" customHeight="1">
      <c r="B63" s="119" t="s">
        <v>87</v>
      </c>
      <c r="C63" s="33">
        <v>793</v>
      </c>
      <c r="D63" s="10"/>
      <c r="E63" s="10">
        <v>1012</v>
      </c>
      <c r="F63" s="124">
        <v>1188</v>
      </c>
      <c r="G63" s="154"/>
      <c r="H63" s="53"/>
      <c r="I63" s="10">
        <v>1159</v>
      </c>
      <c r="J63" s="53"/>
      <c r="K63" s="53"/>
      <c r="L63" s="202">
        <v>0</v>
      </c>
      <c r="M63" s="154"/>
      <c r="N63" s="78">
        <v>15</v>
      </c>
      <c r="O63" s="205">
        <v>29</v>
      </c>
    </row>
    <row r="64" spans="2:15" ht="15" customHeight="1">
      <c r="B64" s="119" t="s">
        <v>88</v>
      </c>
      <c r="C64" s="33">
        <v>2173</v>
      </c>
      <c r="D64" s="10"/>
      <c r="E64" s="10">
        <v>2112</v>
      </c>
      <c r="F64" s="124">
        <v>2047</v>
      </c>
      <c r="G64" s="154"/>
      <c r="H64" s="53"/>
      <c r="I64" s="10">
        <v>2034</v>
      </c>
      <c r="J64" s="53"/>
      <c r="K64" s="53"/>
      <c r="L64" s="202">
        <v>2</v>
      </c>
      <c r="M64" s="154"/>
      <c r="N64" s="78">
        <v>18</v>
      </c>
      <c r="O64" s="205">
        <v>11</v>
      </c>
    </row>
    <row r="65" spans="2:15" ht="15" customHeight="1">
      <c r="B65" s="119" t="s">
        <v>89</v>
      </c>
      <c r="C65" s="33">
        <v>4088</v>
      </c>
      <c r="D65" s="10"/>
      <c r="E65" s="10">
        <v>3381</v>
      </c>
      <c r="F65" s="124">
        <v>4090</v>
      </c>
      <c r="G65" s="154"/>
      <c r="H65" s="53"/>
      <c r="I65" s="10">
        <v>4041</v>
      </c>
      <c r="J65" s="53"/>
      <c r="K65" s="53"/>
      <c r="L65" s="202">
        <v>2</v>
      </c>
      <c r="M65" s="154"/>
      <c r="N65" s="78">
        <v>41</v>
      </c>
      <c r="O65" s="205">
        <v>47</v>
      </c>
    </row>
    <row r="66" spans="2:15" ht="15" customHeight="1">
      <c r="B66" s="119" t="s">
        <v>90</v>
      </c>
      <c r="C66" s="33">
        <v>2909</v>
      </c>
      <c r="D66" s="10"/>
      <c r="E66" s="10">
        <v>2889</v>
      </c>
      <c r="F66" s="124">
        <v>2650</v>
      </c>
      <c r="G66" s="154"/>
      <c r="H66" s="53"/>
      <c r="I66" s="10">
        <v>2639</v>
      </c>
      <c r="J66" s="53"/>
      <c r="K66" s="53"/>
      <c r="L66" s="202">
        <v>5</v>
      </c>
      <c r="M66" s="154"/>
      <c r="N66" s="78">
        <v>7</v>
      </c>
      <c r="O66" s="205">
        <v>6</v>
      </c>
    </row>
    <row r="67" spans="2:15" ht="15" customHeight="1">
      <c r="B67" s="119" t="s">
        <v>91</v>
      </c>
      <c r="C67" s="33">
        <v>834</v>
      </c>
      <c r="D67" s="10"/>
      <c r="E67" s="10">
        <v>830</v>
      </c>
      <c r="F67" s="124">
        <v>871</v>
      </c>
      <c r="G67" s="154"/>
      <c r="H67" s="53"/>
      <c r="I67" s="10">
        <v>862</v>
      </c>
      <c r="J67" s="53"/>
      <c r="K67" s="53"/>
      <c r="L67" s="202">
        <v>0</v>
      </c>
      <c r="M67" s="154"/>
      <c r="N67" s="78">
        <v>9</v>
      </c>
      <c r="O67" s="205">
        <v>9</v>
      </c>
    </row>
    <row r="68" spans="2:15" ht="15" customHeight="1">
      <c r="B68" s="119" t="s">
        <v>92</v>
      </c>
      <c r="C68" s="85">
        <v>2306</v>
      </c>
      <c r="D68" s="12"/>
      <c r="E68" s="12">
        <v>2162</v>
      </c>
      <c r="F68" s="86">
        <v>2091</v>
      </c>
      <c r="G68" s="198"/>
      <c r="H68" s="199"/>
      <c r="I68" s="12">
        <v>2076</v>
      </c>
      <c r="J68" s="199"/>
      <c r="K68" s="199"/>
      <c r="L68" s="203">
        <v>5</v>
      </c>
      <c r="M68" s="198"/>
      <c r="N68" s="307">
        <v>5</v>
      </c>
      <c r="O68" s="206">
        <v>10</v>
      </c>
    </row>
    <row r="69" spans="2:15">
      <c r="B69" s="213" t="s">
        <v>171</v>
      </c>
      <c r="C69" s="214" t="s">
        <v>699</v>
      </c>
    </row>
  </sheetData>
  <sheetProtection password="C6B8" sheet="1" objects="1" scenarios="1"/>
  <mergeCells count="6">
    <mergeCell ref="C8:O8"/>
    <mergeCell ref="C9:F10"/>
    <mergeCell ref="M9:O10"/>
    <mergeCell ref="G9:L9"/>
    <mergeCell ref="G10:I10"/>
    <mergeCell ref="J10:L10"/>
  </mergeCell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2"/>
  <sheetViews>
    <sheetView topLeftCell="A19" workbookViewId="0">
      <selection activeCell="H35" sqref="H35"/>
    </sheetView>
  </sheetViews>
  <sheetFormatPr defaultRowHeight="15"/>
  <cols>
    <col min="1" max="1" width="9.140625" style="1"/>
    <col min="2" max="2" width="18" style="1" customWidth="1"/>
    <col min="3" max="3" width="12.140625" style="1" customWidth="1"/>
    <col min="4" max="16384" width="9.140625" style="1"/>
  </cols>
  <sheetData>
    <row r="3" spans="1:8" s="25" customFormat="1" ht="12"/>
    <row r="4" spans="1:8" s="25" customFormat="1" ht="12"/>
    <row r="5" spans="1:8" s="25" customFormat="1" ht="12">
      <c r="A5" s="9" t="s">
        <v>931</v>
      </c>
      <c r="B5" s="292" t="s">
        <v>887</v>
      </c>
    </row>
    <row r="8" spans="1:8" ht="26.25" customHeight="1">
      <c r="B8" s="416" t="s">
        <v>900</v>
      </c>
      <c r="C8" s="372"/>
      <c r="D8" s="372"/>
      <c r="E8" s="372"/>
      <c r="F8" s="372"/>
      <c r="G8" s="372"/>
      <c r="H8" s="372"/>
    </row>
    <row r="9" spans="1:8" ht="36" customHeight="1">
      <c r="B9" s="371" t="s">
        <v>888</v>
      </c>
      <c r="C9" s="371" t="s">
        <v>897</v>
      </c>
      <c r="D9" s="371"/>
      <c r="E9" s="371" t="s">
        <v>898</v>
      </c>
      <c r="F9" s="371"/>
      <c r="G9" s="371" t="s">
        <v>4</v>
      </c>
      <c r="H9" s="371"/>
    </row>
    <row r="10" spans="1:8" ht="24">
      <c r="B10" s="371"/>
      <c r="C10" s="309" t="s">
        <v>895</v>
      </c>
      <c r="D10" s="309" t="s">
        <v>896</v>
      </c>
      <c r="E10" s="309" t="s">
        <v>895</v>
      </c>
      <c r="F10" s="309" t="s">
        <v>896</v>
      </c>
      <c r="G10" s="309" t="s">
        <v>895</v>
      </c>
      <c r="H10" s="309" t="s">
        <v>896</v>
      </c>
    </row>
    <row r="11" spans="1:8">
      <c r="B11" s="253" t="s">
        <v>889</v>
      </c>
      <c r="C11" s="299">
        <v>1759</v>
      </c>
      <c r="D11" s="300">
        <v>1</v>
      </c>
      <c r="E11" s="299">
        <v>492</v>
      </c>
      <c r="F11" s="301">
        <v>1</v>
      </c>
      <c r="G11" s="113">
        <v>2226</v>
      </c>
      <c r="H11" s="301">
        <v>1</v>
      </c>
    </row>
    <row r="12" spans="1:8">
      <c r="B12" s="76" t="s">
        <v>890</v>
      </c>
      <c r="C12" s="304">
        <v>380</v>
      </c>
      <c r="D12" s="310">
        <v>0.22</v>
      </c>
      <c r="E12" s="304">
        <v>85</v>
      </c>
      <c r="F12" s="305">
        <v>0.17</v>
      </c>
      <c r="G12" s="78">
        <v>460</v>
      </c>
      <c r="H12" s="305">
        <v>0.21</v>
      </c>
    </row>
    <row r="13" spans="1:8">
      <c r="B13" s="76" t="s">
        <v>891</v>
      </c>
      <c r="C13" s="304">
        <v>520</v>
      </c>
      <c r="D13" s="310">
        <v>0.3</v>
      </c>
      <c r="E13" s="304">
        <v>36</v>
      </c>
      <c r="F13" s="305">
        <v>7.0000000000000007E-2</v>
      </c>
      <c r="G13" s="78">
        <v>554</v>
      </c>
      <c r="H13" s="305">
        <v>0.25</v>
      </c>
    </row>
    <row r="14" spans="1:8">
      <c r="B14" s="76" t="s">
        <v>892</v>
      </c>
      <c r="C14" s="304">
        <v>177</v>
      </c>
      <c r="D14" s="310">
        <v>0.1</v>
      </c>
      <c r="E14" s="304">
        <v>144</v>
      </c>
      <c r="F14" s="305">
        <v>0.28999999999999998</v>
      </c>
      <c r="G14" s="78">
        <v>310</v>
      </c>
      <c r="H14" s="305">
        <v>0.14000000000000001</v>
      </c>
    </row>
    <row r="15" spans="1:8">
      <c r="B15" s="76" t="s">
        <v>893</v>
      </c>
      <c r="C15" s="304">
        <v>392</v>
      </c>
      <c r="D15" s="310">
        <v>0.22</v>
      </c>
      <c r="E15" s="304">
        <v>117</v>
      </c>
      <c r="F15" s="305">
        <v>0.24</v>
      </c>
      <c r="G15" s="78">
        <v>507</v>
      </c>
      <c r="H15" s="305">
        <v>0.23</v>
      </c>
    </row>
    <row r="16" spans="1:8">
      <c r="B16" s="76" t="s">
        <v>894</v>
      </c>
      <c r="C16" s="306">
        <v>290</v>
      </c>
      <c r="D16" s="311">
        <v>0.16</v>
      </c>
      <c r="E16" s="306">
        <v>110</v>
      </c>
      <c r="F16" s="308">
        <v>0.22</v>
      </c>
      <c r="G16" s="307">
        <v>395</v>
      </c>
      <c r="H16" s="308">
        <v>0.18</v>
      </c>
    </row>
    <row r="17" spans="1:8">
      <c r="B17" s="130" t="s">
        <v>171</v>
      </c>
      <c r="C17" s="423" t="s">
        <v>915</v>
      </c>
      <c r="D17" s="423"/>
      <c r="E17" s="423"/>
      <c r="F17" s="423"/>
      <c r="G17" s="423"/>
      <c r="H17" s="318"/>
    </row>
    <row r="18" spans="1:8">
      <c r="B18" s="129"/>
      <c r="C18" s="78"/>
      <c r="D18" s="302"/>
      <c r="E18" s="78"/>
      <c r="F18" s="303"/>
      <c r="G18" s="78"/>
      <c r="H18" s="303"/>
    </row>
    <row r="19" spans="1:8">
      <c r="B19" s="129"/>
      <c r="C19" s="78"/>
      <c r="D19" s="302"/>
      <c r="E19" s="78"/>
      <c r="F19" s="303"/>
      <c r="G19" s="78"/>
      <c r="H19" s="303"/>
    </row>
    <row r="20" spans="1:8">
      <c r="A20" s="9" t="s">
        <v>932</v>
      </c>
      <c r="B20" s="292" t="s">
        <v>899</v>
      </c>
      <c r="C20" s="78"/>
      <c r="D20" s="302"/>
      <c r="E20" s="78"/>
      <c r="F20" s="303"/>
      <c r="G20" s="78"/>
      <c r="H20" s="303"/>
    </row>
    <row r="21" spans="1:8">
      <c r="B21" s="129"/>
      <c r="C21" s="78"/>
      <c r="D21" s="302"/>
      <c r="E21" s="78"/>
      <c r="F21" s="303"/>
      <c r="G21" s="78"/>
      <c r="H21" s="303"/>
    </row>
    <row r="23" spans="1:8" ht="23.25" customHeight="1">
      <c r="B23" s="416" t="s">
        <v>899</v>
      </c>
      <c r="C23" s="372"/>
      <c r="D23" s="372"/>
      <c r="E23" s="372"/>
      <c r="F23" s="372"/>
      <c r="G23" s="372"/>
      <c r="H23" s="372"/>
    </row>
    <row r="24" spans="1:8" ht="30.75" customHeight="1">
      <c r="B24" s="371" t="s">
        <v>888</v>
      </c>
      <c r="C24" s="371" t="s">
        <v>897</v>
      </c>
      <c r="D24" s="371"/>
      <c r="E24" s="371" t="s">
        <v>898</v>
      </c>
      <c r="F24" s="371"/>
      <c r="G24" s="371" t="s">
        <v>4</v>
      </c>
      <c r="H24" s="371"/>
    </row>
    <row r="25" spans="1:8" ht="24">
      <c r="B25" s="371"/>
      <c r="C25" s="309" t="s">
        <v>895</v>
      </c>
      <c r="D25" s="309" t="s">
        <v>896</v>
      </c>
      <c r="E25" s="309" t="s">
        <v>895</v>
      </c>
      <c r="F25" s="309" t="s">
        <v>896</v>
      </c>
      <c r="G25" s="309" t="s">
        <v>895</v>
      </c>
      <c r="H25" s="309" t="s">
        <v>896</v>
      </c>
    </row>
    <row r="26" spans="1:8">
      <c r="B26" s="253" t="s">
        <v>889</v>
      </c>
      <c r="C26" s="299">
        <v>1788</v>
      </c>
      <c r="D26" s="300">
        <v>1</v>
      </c>
      <c r="E26" s="299">
        <v>74</v>
      </c>
      <c r="F26" s="301">
        <v>1</v>
      </c>
      <c r="G26" s="113">
        <v>1860</v>
      </c>
      <c r="H26" s="301">
        <v>1</v>
      </c>
    </row>
    <row r="27" spans="1:8">
      <c r="B27" s="76" t="s">
        <v>890</v>
      </c>
      <c r="C27" s="304">
        <v>516</v>
      </c>
      <c r="D27" s="310">
        <v>0.28999999999999998</v>
      </c>
      <c r="E27" s="304">
        <v>12</v>
      </c>
      <c r="F27" s="305">
        <v>0.16</v>
      </c>
      <c r="G27" s="78">
        <v>527</v>
      </c>
      <c r="H27" s="305">
        <v>0.28000000000000003</v>
      </c>
    </row>
    <row r="28" spans="1:8">
      <c r="B28" s="76" t="s">
        <v>891</v>
      </c>
      <c r="C28" s="304">
        <v>460</v>
      </c>
      <c r="D28" s="310">
        <v>0.26</v>
      </c>
      <c r="E28" s="304">
        <v>8</v>
      </c>
      <c r="F28" s="305">
        <v>0.11</v>
      </c>
      <c r="G28" s="78">
        <v>468</v>
      </c>
      <c r="H28" s="305">
        <v>0.25</v>
      </c>
    </row>
    <row r="29" spans="1:8">
      <c r="B29" s="76" t="s">
        <v>892</v>
      </c>
      <c r="C29" s="304">
        <v>210</v>
      </c>
      <c r="D29" s="310">
        <v>0.12</v>
      </c>
      <c r="E29" s="304">
        <v>14</v>
      </c>
      <c r="F29" s="305">
        <v>0.19</v>
      </c>
      <c r="G29" s="78">
        <v>223</v>
      </c>
      <c r="H29" s="305">
        <v>0.12</v>
      </c>
    </row>
    <row r="30" spans="1:8">
      <c r="B30" s="76" t="s">
        <v>893</v>
      </c>
      <c r="C30" s="304">
        <v>473</v>
      </c>
      <c r="D30" s="310">
        <v>0.26</v>
      </c>
      <c r="E30" s="304">
        <v>31</v>
      </c>
      <c r="F30" s="305">
        <v>0.42</v>
      </c>
      <c r="G30" s="78">
        <v>504</v>
      </c>
      <c r="H30" s="305">
        <v>0.27</v>
      </c>
    </row>
    <row r="31" spans="1:8">
      <c r="B31" s="76" t="s">
        <v>894</v>
      </c>
      <c r="C31" s="306">
        <v>129</v>
      </c>
      <c r="D31" s="311">
        <v>7.0000000000000007E-2</v>
      </c>
      <c r="E31" s="306">
        <v>9</v>
      </c>
      <c r="F31" s="308">
        <v>0.12</v>
      </c>
      <c r="G31" s="307">
        <v>138</v>
      </c>
      <c r="H31" s="308">
        <v>7.0000000000000007E-2</v>
      </c>
    </row>
    <row r="32" spans="1:8">
      <c r="B32" s="130" t="s">
        <v>171</v>
      </c>
      <c r="C32" s="423" t="s">
        <v>915</v>
      </c>
      <c r="D32" s="423"/>
      <c r="E32" s="423"/>
      <c r="F32" s="423"/>
      <c r="G32" s="423"/>
      <c r="H32" s="318"/>
    </row>
  </sheetData>
  <sheetProtection password="C6B8" sheet="1" objects="1" scenarios="1"/>
  <mergeCells count="12">
    <mergeCell ref="B24:B25"/>
    <mergeCell ref="C24:D24"/>
    <mergeCell ref="E24:F24"/>
    <mergeCell ref="G24:H24"/>
    <mergeCell ref="C32:G32"/>
    <mergeCell ref="B23:H23"/>
    <mergeCell ref="C17:G17"/>
    <mergeCell ref="B8:H8"/>
    <mergeCell ref="B9:B10"/>
    <mergeCell ref="C9:D9"/>
    <mergeCell ref="E9:F9"/>
    <mergeCell ref="G9:H9"/>
  </mergeCells>
  <pageMargins left="0.7" right="0.7" top="0.75" bottom="0.75" header="0.3" footer="0.3"/>
  <pageSetup orientation="portrait" verticalDpi="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6"/>
  <sheetViews>
    <sheetView topLeftCell="A2" workbookViewId="0"/>
  </sheetViews>
  <sheetFormatPr defaultRowHeight="15"/>
  <cols>
    <col min="1" max="1" width="9.140625" style="1"/>
    <col min="2" max="2" width="32.28515625" style="1" customWidth="1"/>
    <col min="3" max="3" width="12.140625" style="1" customWidth="1"/>
    <col min="4" max="4" width="9.140625" style="1"/>
    <col min="5" max="5" width="10.7109375" style="1" customWidth="1"/>
    <col min="6" max="6" width="9.140625" style="1"/>
    <col min="7" max="7" width="12.7109375" style="1" customWidth="1"/>
    <col min="8" max="16384" width="9.140625" style="1"/>
  </cols>
  <sheetData>
    <row r="3" spans="1:8" s="25" customFormat="1" ht="12"/>
    <row r="4" spans="1:8" s="25" customFormat="1" ht="12"/>
    <row r="5" spans="1:8" s="25" customFormat="1" ht="12">
      <c r="A5" s="9" t="s">
        <v>933</v>
      </c>
      <c r="B5" s="292" t="s">
        <v>901</v>
      </c>
    </row>
    <row r="8" spans="1:8" ht="26.25" customHeight="1">
      <c r="B8" s="416" t="s">
        <v>914</v>
      </c>
      <c r="C8" s="372"/>
      <c r="D8" s="372"/>
      <c r="E8" s="372"/>
      <c r="F8" s="372"/>
      <c r="G8" s="372"/>
    </row>
    <row r="9" spans="1:8" ht="36" customHeight="1">
      <c r="B9" s="297" t="s">
        <v>910</v>
      </c>
      <c r="C9" s="297" t="s">
        <v>908</v>
      </c>
      <c r="D9" s="297" t="s">
        <v>909</v>
      </c>
      <c r="E9" s="297" t="s">
        <v>911</v>
      </c>
      <c r="F9" s="297" t="s">
        <v>912</v>
      </c>
      <c r="G9" s="297" t="s">
        <v>913</v>
      </c>
    </row>
    <row r="10" spans="1:8">
      <c r="B10" s="253" t="s">
        <v>902</v>
      </c>
      <c r="C10" s="299">
        <v>113104</v>
      </c>
      <c r="D10" s="312">
        <v>131</v>
      </c>
      <c r="E10" s="313">
        <v>14766880</v>
      </c>
      <c r="F10" s="316">
        <v>40</v>
      </c>
      <c r="G10" s="312">
        <v>590675200</v>
      </c>
    </row>
    <row r="11" spans="1:8">
      <c r="B11" s="253" t="s">
        <v>903</v>
      </c>
      <c r="C11" s="304">
        <v>163782</v>
      </c>
      <c r="D11" s="313" t="s">
        <v>166</v>
      </c>
      <c r="E11" s="313">
        <v>17668305</v>
      </c>
      <c r="F11" s="315"/>
      <c r="G11" s="313"/>
    </row>
    <row r="12" spans="1:8">
      <c r="B12" s="76" t="s">
        <v>904</v>
      </c>
      <c r="C12" s="304">
        <v>86007</v>
      </c>
      <c r="D12" s="313">
        <v>115</v>
      </c>
      <c r="E12" s="313">
        <v>9890805</v>
      </c>
      <c r="F12" s="315">
        <v>65</v>
      </c>
      <c r="G12" s="313">
        <v>642902325</v>
      </c>
    </row>
    <row r="13" spans="1:8">
      <c r="B13" s="76" t="s">
        <v>905</v>
      </c>
      <c r="C13" s="304">
        <v>51121</v>
      </c>
      <c r="D13" s="313">
        <v>100</v>
      </c>
      <c r="E13" s="313">
        <v>5112100</v>
      </c>
      <c r="F13" s="315">
        <v>300</v>
      </c>
      <c r="G13" s="313">
        <v>1533630000</v>
      </c>
    </row>
    <row r="14" spans="1:8">
      <c r="B14" s="76" t="s">
        <v>906</v>
      </c>
      <c r="C14" s="304">
        <v>26654</v>
      </c>
      <c r="D14" s="313">
        <v>100</v>
      </c>
      <c r="E14" s="313">
        <v>2665400</v>
      </c>
      <c r="F14" s="315">
        <v>650</v>
      </c>
      <c r="G14" s="313">
        <v>1732510000</v>
      </c>
    </row>
    <row r="15" spans="1:8">
      <c r="B15" s="253" t="s">
        <v>907</v>
      </c>
      <c r="C15" s="306">
        <v>15725</v>
      </c>
      <c r="D15" s="314">
        <v>100</v>
      </c>
      <c r="E15" s="314">
        <v>1572500</v>
      </c>
      <c r="F15" s="317">
        <v>850</v>
      </c>
      <c r="G15" s="314">
        <v>1336625000</v>
      </c>
    </row>
    <row r="16" spans="1:8">
      <c r="B16" s="130" t="s">
        <v>171</v>
      </c>
      <c r="C16" s="423" t="s">
        <v>915</v>
      </c>
      <c r="D16" s="423"/>
      <c r="E16" s="423"/>
      <c r="F16" s="423"/>
      <c r="G16" s="423"/>
      <c r="H16" s="130"/>
    </row>
  </sheetData>
  <sheetProtection password="C6B8" sheet="1" objects="1" scenarios="1"/>
  <mergeCells count="2">
    <mergeCell ref="B8:G8"/>
    <mergeCell ref="C16:G16"/>
  </mergeCells>
  <pageMargins left="0.7" right="0.7" top="0.75" bottom="0.75" header="0.3" footer="0.3"/>
  <pageSetup orientation="portrait" verticalDpi="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3" sqref="K3"/>
    </sheetView>
  </sheetViews>
  <sheetFormatPr defaultRowHeight="15"/>
  <cols>
    <col min="1" max="16384" width="9.140625" style="1"/>
  </cols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U74"/>
  <sheetViews>
    <sheetView zoomScaleNormal="100" workbookViewId="0">
      <selection activeCell="B75" sqref="B75"/>
    </sheetView>
  </sheetViews>
  <sheetFormatPr defaultRowHeight="12"/>
  <cols>
    <col min="1" max="1" width="9.140625" style="115"/>
    <col min="2" max="2" width="28.5703125" style="115" customWidth="1"/>
    <col min="3" max="6" width="12.7109375" style="115" customWidth="1"/>
    <col min="7" max="7" width="12.7109375" style="118" customWidth="1"/>
    <col min="8" max="8" width="10.28515625" style="118" customWidth="1"/>
    <col min="9" max="9" width="11.5703125" style="118" customWidth="1"/>
    <col min="10" max="15" width="12.7109375" style="118" customWidth="1"/>
    <col min="16" max="20" width="11.7109375" style="115" customWidth="1"/>
    <col min="21" max="21" width="14.85546875" style="115" customWidth="1"/>
    <col min="22" max="223" width="9.140625" style="115"/>
    <col min="224" max="224" width="26" style="115" bestFit="1" customWidth="1"/>
    <col min="225" max="227" width="26" style="115" customWidth="1"/>
    <col min="228" max="228" width="34.42578125" style="115" customWidth="1"/>
    <col min="229" max="229" width="17" style="115" customWidth="1"/>
    <col min="230" max="230" width="17.7109375" style="115" customWidth="1"/>
    <col min="231" max="245" width="20.85546875" style="115" customWidth="1"/>
    <col min="246" max="246" width="25.7109375" style="115" bestFit="1" customWidth="1"/>
    <col min="247" max="248" width="12.85546875" style="115" customWidth="1"/>
    <col min="249" max="249" width="20.42578125" style="115" customWidth="1"/>
    <col min="250" max="250" width="26.85546875" style="115" customWidth="1"/>
    <col min="251" max="251" width="28.140625" style="115" customWidth="1"/>
    <col min="252" max="256" width="10.42578125" style="115" customWidth="1"/>
    <col min="257" max="257" width="20.5703125" style="115" bestFit="1" customWidth="1"/>
    <col min="258" max="258" width="23.85546875" style="115" bestFit="1" customWidth="1"/>
    <col min="259" max="259" width="9.140625" style="115"/>
    <col min="260" max="260" width="17.42578125" style="115" customWidth="1"/>
    <col min="261" max="261" width="19.28515625" style="115" bestFit="1" customWidth="1"/>
    <col min="262" max="262" width="9.5703125" style="115" bestFit="1" customWidth="1"/>
    <col min="263" max="263" width="14.5703125" style="115" customWidth="1"/>
    <col min="264" max="264" width="15.42578125" style="115" customWidth="1"/>
    <col min="265" max="479" width="9.140625" style="115"/>
    <col min="480" max="480" width="26" style="115" bestFit="1" customWidth="1"/>
    <col min="481" max="483" width="26" style="115" customWidth="1"/>
    <col min="484" max="484" width="34.42578125" style="115" customWidth="1"/>
    <col min="485" max="485" width="17" style="115" customWidth="1"/>
    <col min="486" max="486" width="17.7109375" style="115" customWidth="1"/>
    <col min="487" max="501" width="20.85546875" style="115" customWidth="1"/>
    <col min="502" max="502" width="25.7109375" style="115" bestFit="1" customWidth="1"/>
    <col min="503" max="504" width="12.85546875" style="115" customWidth="1"/>
    <col min="505" max="505" width="20.42578125" style="115" customWidth="1"/>
    <col min="506" max="506" width="26.85546875" style="115" customWidth="1"/>
    <col min="507" max="507" width="28.140625" style="115" customWidth="1"/>
    <col min="508" max="512" width="10.42578125" style="115" customWidth="1"/>
    <col min="513" max="513" width="20.5703125" style="115" bestFit="1" customWidth="1"/>
    <col min="514" max="514" width="23.85546875" style="115" bestFit="1" customWidth="1"/>
    <col min="515" max="515" width="9.140625" style="115"/>
    <col min="516" max="516" width="17.42578125" style="115" customWidth="1"/>
    <col min="517" max="517" width="19.28515625" style="115" bestFit="1" customWidth="1"/>
    <col min="518" max="518" width="9.5703125" style="115" bestFit="1" customWidth="1"/>
    <col min="519" max="519" width="14.5703125" style="115" customWidth="1"/>
    <col min="520" max="520" width="15.42578125" style="115" customWidth="1"/>
    <col min="521" max="735" width="9.140625" style="115"/>
    <col min="736" max="736" width="26" style="115" bestFit="1" customWidth="1"/>
    <col min="737" max="739" width="26" style="115" customWidth="1"/>
    <col min="740" max="740" width="34.42578125" style="115" customWidth="1"/>
    <col min="741" max="741" width="17" style="115" customWidth="1"/>
    <col min="742" max="742" width="17.7109375" style="115" customWidth="1"/>
    <col min="743" max="757" width="20.85546875" style="115" customWidth="1"/>
    <col min="758" max="758" width="25.7109375" style="115" bestFit="1" customWidth="1"/>
    <col min="759" max="760" width="12.85546875" style="115" customWidth="1"/>
    <col min="761" max="761" width="20.42578125" style="115" customWidth="1"/>
    <col min="762" max="762" width="26.85546875" style="115" customWidth="1"/>
    <col min="763" max="763" width="28.140625" style="115" customWidth="1"/>
    <col min="764" max="768" width="10.42578125" style="115" customWidth="1"/>
    <col min="769" max="769" width="20.5703125" style="115" bestFit="1" customWidth="1"/>
    <col min="770" max="770" width="23.85546875" style="115" bestFit="1" customWidth="1"/>
    <col min="771" max="771" width="9.140625" style="115"/>
    <col min="772" max="772" width="17.42578125" style="115" customWidth="1"/>
    <col min="773" max="773" width="19.28515625" style="115" bestFit="1" customWidth="1"/>
    <col min="774" max="774" width="9.5703125" style="115" bestFit="1" customWidth="1"/>
    <col min="775" max="775" width="14.5703125" style="115" customWidth="1"/>
    <col min="776" max="776" width="15.42578125" style="115" customWidth="1"/>
    <col min="777" max="991" width="9.140625" style="115"/>
    <col min="992" max="992" width="26" style="115" bestFit="1" customWidth="1"/>
    <col min="993" max="995" width="26" style="115" customWidth="1"/>
    <col min="996" max="996" width="34.42578125" style="115" customWidth="1"/>
    <col min="997" max="997" width="17" style="115" customWidth="1"/>
    <col min="998" max="998" width="17.7109375" style="115" customWidth="1"/>
    <col min="999" max="1013" width="20.85546875" style="115" customWidth="1"/>
    <col min="1014" max="1014" width="25.7109375" style="115" bestFit="1" customWidth="1"/>
    <col min="1015" max="1016" width="12.85546875" style="115" customWidth="1"/>
    <col min="1017" max="1017" width="20.42578125" style="115" customWidth="1"/>
    <col min="1018" max="1018" width="26.85546875" style="115" customWidth="1"/>
    <col min="1019" max="1019" width="28.140625" style="115" customWidth="1"/>
    <col min="1020" max="1024" width="10.42578125" style="115" customWidth="1"/>
    <col min="1025" max="1025" width="20.5703125" style="115" bestFit="1" customWidth="1"/>
    <col min="1026" max="1026" width="23.85546875" style="115" bestFit="1" customWidth="1"/>
    <col min="1027" max="1027" width="9.140625" style="115"/>
    <col min="1028" max="1028" width="17.42578125" style="115" customWidth="1"/>
    <col min="1029" max="1029" width="19.28515625" style="115" bestFit="1" customWidth="1"/>
    <col min="1030" max="1030" width="9.5703125" style="115" bestFit="1" customWidth="1"/>
    <col min="1031" max="1031" width="14.5703125" style="115" customWidth="1"/>
    <col min="1032" max="1032" width="15.42578125" style="115" customWidth="1"/>
    <col min="1033" max="1247" width="9.140625" style="115"/>
    <col min="1248" max="1248" width="26" style="115" bestFit="1" customWidth="1"/>
    <col min="1249" max="1251" width="26" style="115" customWidth="1"/>
    <col min="1252" max="1252" width="34.42578125" style="115" customWidth="1"/>
    <col min="1253" max="1253" width="17" style="115" customWidth="1"/>
    <col min="1254" max="1254" width="17.7109375" style="115" customWidth="1"/>
    <col min="1255" max="1269" width="20.85546875" style="115" customWidth="1"/>
    <col min="1270" max="1270" width="25.7109375" style="115" bestFit="1" customWidth="1"/>
    <col min="1271" max="1272" width="12.85546875" style="115" customWidth="1"/>
    <col min="1273" max="1273" width="20.42578125" style="115" customWidth="1"/>
    <col min="1274" max="1274" width="26.85546875" style="115" customWidth="1"/>
    <col min="1275" max="1275" width="28.140625" style="115" customWidth="1"/>
    <col min="1276" max="1280" width="10.42578125" style="115" customWidth="1"/>
    <col min="1281" max="1281" width="20.5703125" style="115" bestFit="1" customWidth="1"/>
    <col min="1282" max="1282" width="23.85546875" style="115" bestFit="1" customWidth="1"/>
    <col min="1283" max="1283" width="9.140625" style="115"/>
    <col min="1284" max="1284" width="17.42578125" style="115" customWidth="1"/>
    <col min="1285" max="1285" width="19.28515625" style="115" bestFit="1" customWidth="1"/>
    <col min="1286" max="1286" width="9.5703125" style="115" bestFit="1" customWidth="1"/>
    <col min="1287" max="1287" width="14.5703125" style="115" customWidth="1"/>
    <col min="1288" max="1288" width="15.42578125" style="115" customWidth="1"/>
    <col min="1289" max="1503" width="9.140625" style="115"/>
    <col min="1504" max="1504" width="26" style="115" bestFit="1" customWidth="1"/>
    <col min="1505" max="1507" width="26" style="115" customWidth="1"/>
    <col min="1508" max="1508" width="34.42578125" style="115" customWidth="1"/>
    <col min="1509" max="1509" width="17" style="115" customWidth="1"/>
    <col min="1510" max="1510" width="17.7109375" style="115" customWidth="1"/>
    <col min="1511" max="1525" width="20.85546875" style="115" customWidth="1"/>
    <col min="1526" max="1526" width="25.7109375" style="115" bestFit="1" customWidth="1"/>
    <col min="1527" max="1528" width="12.85546875" style="115" customWidth="1"/>
    <col min="1529" max="1529" width="20.42578125" style="115" customWidth="1"/>
    <col min="1530" max="1530" width="26.85546875" style="115" customWidth="1"/>
    <col min="1531" max="1531" width="28.140625" style="115" customWidth="1"/>
    <col min="1532" max="1536" width="10.42578125" style="115" customWidth="1"/>
    <col min="1537" max="1537" width="20.5703125" style="115" bestFit="1" customWidth="1"/>
    <col min="1538" max="1538" width="23.85546875" style="115" bestFit="1" customWidth="1"/>
    <col min="1539" max="1539" width="9.140625" style="115"/>
    <col min="1540" max="1540" width="17.42578125" style="115" customWidth="1"/>
    <col min="1541" max="1541" width="19.28515625" style="115" bestFit="1" customWidth="1"/>
    <col min="1542" max="1542" width="9.5703125" style="115" bestFit="1" customWidth="1"/>
    <col min="1543" max="1543" width="14.5703125" style="115" customWidth="1"/>
    <col min="1544" max="1544" width="15.42578125" style="115" customWidth="1"/>
    <col min="1545" max="1759" width="9.140625" style="115"/>
    <col min="1760" max="1760" width="26" style="115" bestFit="1" customWidth="1"/>
    <col min="1761" max="1763" width="26" style="115" customWidth="1"/>
    <col min="1764" max="1764" width="34.42578125" style="115" customWidth="1"/>
    <col min="1765" max="1765" width="17" style="115" customWidth="1"/>
    <col min="1766" max="1766" width="17.7109375" style="115" customWidth="1"/>
    <col min="1767" max="1781" width="20.85546875" style="115" customWidth="1"/>
    <col min="1782" max="1782" width="25.7109375" style="115" bestFit="1" customWidth="1"/>
    <col min="1783" max="1784" width="12.85546875" style="115" customWidth="1"/>
    <col min="1785" max="1785" width="20.42578125" style="115" customWidth="1"/>
    <col min="1786" max="1786" width="26.85546875" style="115" customWidth="1"/>
    <col min="1787" max="1787" width="28.140625" style="115" customWidth="1"/>
    <col min="1788" max="1792" width="10.42578125" style="115" customWidth="1"/>
    <col min="1793" max="1793" width="20.5703125" style="115" bestFit="1" customWidth="1"/>
    <col min="1794" max="1794" width="23.85546875" style="115" bestFit="1" customWidth="1"/>
    <col min="1795" max="1795" width="9.140625" style="115"/>
    <col min="1796" max="1796" width="17.42578125" style="115" customWidth="1"/>
    <col min="1797" max="1797" width="19.28515625" style="115" bestFit="1" customWidth="1"/>
    <col min="1798" max="1798" width="9.5703125" style="115" bestFit="1" customWidth="1"/>
    <col min="1799" max="1799" width="14.5703125" style="115" customWidth="1"/>
    <col min="1800" max="1800" width="15.42578125" style="115" customWidth="1"/>
    <col min="1801" max="2015" width="9.140625" style="115"/>
    <col min="2016" max="2016" width="26" style="115" bestFit="1" customWidth="1"/>
    <col min="2017" max="2019" width="26" style="115" customWidth="1"/>
    <col min="2020" max="2020" width="34.42578125" style="115" customWidth="1"/>
    <col min="2021" max="2021" width="17" style="115" customWidth="1"/>
    <col min="2022" max="2022" width="17.7109375" style="115" customWidth="1"/>
    <col min="2023" max="2037" width="20.85546875" style="115" customWidth="1"/>
    <col min="2038" max="2038" width="25.7109375" style="115" bestFit="1" customWidth="1"/>
    <col min="2039" max="2040" width="12.85546875" style="115" customWidth="1"/>
    <col min="2041" max="2041" width="20.42578125" style="115" customWidth="1"/>
    <col min="2042" max="2042" width="26.85546875" style="115" customWidth="1"/>
    <col min="2043" max="2043" width="28.140625" style="115" customWidth="1"/>
    <col min="2044" max="2048" width="10.42578125" style="115" customWidth="1"/>
    <col min="2049" max="2049" width="20.5703125" style="115" bestFit="1" customWidth="1"/>
    <col min="2050" max="2050" width="23.85546875" style="115" bestFit="1" customWidth="1"/>
    <col min="2051" max="2051" width="9.140625" style="115"/>
    <col min="2052" max="2052" width="17.42578125" style="115" customWidth="1"/>
    <col min="2053" max="2053" width="19.28515625" style="115" bestFit="1" customWidth="1"/>
    <col min="2054" max="2054" width="9.5703125" style="115" bestFit="1" customWidth="1"/>
    <col min="2055" max="2055" width="14.5703125" style="115" customWidth="1"/>
    <col min="2056" max="2056" width="15.42578125" style="115" customWidth="1"/>
    <col min="2057" max="2271" width="9.140625" style="115"/>
    <col min="2272" max="2272" width="26" style="115" bestFit="1" customWidth="1"/>
    <col min="2273" max="2275" width="26" style="115" customWidth="1"/>
    <col min="2276" max="2276" width="34.42578125" style="115" customWidth="1"/>
    <col min="2277" max="2277" width="17" style="115" customWidth="1"/>
    <col min="2278" max="2278" width="17.7109375" style="115" customWidth="1"/>
    <col min="2279" max="2293" width="20.85546875" style="115" customWidth="1"/>
    <col min="2294" max="2294" width="25.7109375" style="115" bestFit="1" customWidth="1"/>
    <col min="2295" max="2296" width="12.85546875" style="115" customWidth="1"/>
    <col min="2297" max="2297" width="20.42578125" style="115" customWidth="1"/>
    <col min="2298" max="2298" width="26.85546875" style="115" customWidth="1"/>
    <col min="2299" max="2299" width="28.140625" style="115" customWidth="1"/>
    <col min="2300" max="2304" width="10.42578125" style="115" customWidth="1"/>
    <col min="2305" max="2305" width="20.5703125" style="115" bestFit="1" customWidth="1"/>
    <col min="2306" max="2306" width="23.85546875" style="115" bestFit="1" customWidth="1"/>
    <col min="2307" max="2307" width="9.140625" style="115"/>
    <col min="2308" max="2308" width="17.42578125" style="115" customWidth="1"/>
    <col min="2309" max="2309" width="19.28515625" style="115" bestFit="1" customWidth="1"/>
    <col min="2310" max="2310" width="9.5703125" style="115" bestFit="1" customWidth="1"/>
    <col min="2311" max="2311" width="14.5703125" style="115" customWidth="1"/>
    <col min="2312" max="2312" width="15.42578125" style="115" customWidth="1"/>
    <col min="2313" max="2527" width="9.140625" style="115"/>
    <col min="2528" max="2528" width="26" style="115" bestFit="1" customWidth="1"/>
    <col min="2529" max="2531" width="26" style="115" customWidth="1"/>
    <col min="2532" max="2532" width="34.42578125" style="115" customWidth="1"/>
    <col min="2533" max="2533" width="17" style="115" customWidth="1"/>
    <col min="2534" max="2534" width="17.7109375" style="115" customWidth="1"/>
    <col min="2535" max="2549" width="20.85546875" style="115" customWidth="1"/>
    <col min="2550" max="2550" width="25.7109375" style="115" bestFit="1" customWidth="1"/>
    <col min="2551" max="2552" width="12.85546875" style="115" customWidth="1"/>
    <col min="2553" max="2553" width="20.42578125" style="115" customWidth="1"/>
    <col min="2554" max="2554" width="26.85546875" style="115" customWidth="1"/>
    <col min="2555" max="2555" width="28.140625" style="115" customWidth="1"/>
    <col min="2556" max="2560" width="10.42578125" style="115" customWidth="1"/>
    <col min="2561" max="2561" width="20.5703125" style="115" bestFit="1" customWidth="1"/>
    <col min="2562" max="2562" width="23.85546875" style="115" bestFit="1" customWidth="1"/>
    <col min="2563" max="2563" width="9.140625" style="115"/>
    <col min="2564" max="2564" width="17.42578125" style="115" customWidth="1"/>
    <col min="2565" max="2565" width="19.28515625" style="115" bestFit="1" customWidth="1"/>
    <col min="2566" max="2566" width="9.5703125" style="115" bestFit="1" customWidth="1"/>
    <col min="2567" max="2567" width="14.5703125" style="115" customWidth="1"/>
    <col min="2568" max="2568" width="15.42578125" style="115" customWidth="1"/>
    <col min="2569" max="2783" width="9.140625" style="115"/>
    <col min="2784" max="2784" width="26" style="115" bestFit="1" customWidth="1"/>
    <col min="2785" max="2787" width="26" style="115" customWidth="1"/>
    <col min="2788" max="2788" width="34.42578125" style="115" customWidth="1"/>
    <col min="2789" max="2789" width="17" style="115" customWidth="1"/>
    <col min="2790" max="2790" width="17.7109375" style="115" customWidth="1"/>
    <col min="2791" max="2805" width="20.85546875" style="115" customWidth="1"/>
    <col min="2806" max="2806" width="25.7109375" style="115" bestFit="1" customWidth="1"/>
    <col min="2807" max="2808" width="12.85546875" style="115" customWidth="1"/>
    <col min="2809" max="2809" width="20.42578125" style="115" customWidth="1"/>
    <col min="2810" max="2810" width="26.85546875" style="115" customWidth="1"/>
    <col min="2811" max="2811" width="28.140625" style="115" customWidth="1"/>
    <col min="2812" max="2816" width="10.42578125" style="115" customWidth="1"/>
    <col min="2817" max="2817" width="20.5703125" style="115" bestFit="1" customWidth="1"/>
    <col min="2818" max="2818" width="23.85546875" style="115" bestFit="1" customWidth="1"/>
    <col min="2819" max="2819" width="9.140625" style="115"/>
    <col min="2820" max="2820" width="17.42578125" style="115" customWidth="1"/>
    <col min="2821" max="2821" width="19.28515625" style="115" bestFit="1" customWidth="1"/>
    <col min="2822" max="2822" width="9.5703125" style="115" bestFit="1" customWidth="1"/>
    <col min="2823" max="2823" width="14.5703125" style="115" customWidth="1"/>
    <col min="2824" max="2824" width="15.42578125" style="115" customWidth="1"/>
    <col min="2825" max="3039" width="9.140625" style="115"/>
    <col min="3040" max="3040" width="26" style="115" bestFit="1" customWidth="1"/>
    <col min="3041" max="3043" width="26" style="115" customWidth="1"/>
    <col min="3044" max="3044" width="34.42578125" style="115" customWidth="1"/>
    <col min="3045" max="3045" width="17" style="115" customWidth="1"/>
    <col min="3046" max="3046" width="17.7109375" style="115" customWidth="1"/>
    <col min="3047" max="3061" width="20.85546875" style="115" customWidth="1"/>
    <col min="3062" max="3062" width="25.7109375" style="115" bestFit="1" customWidth="1"/>
    <col min="3063" max="3064" width="12.85546875" style="115" customWidth="1"/>
    <col min="3065" max="3065" width="20.42578125" style="115" customWidth="1"/>
    <col min="3066" max="3066" width="26.85546875" style="115" customWidth="1"/>
    <col min="3067" max="3067" width="28.140625" style="115" customWidth="1"/>
    <col min="3068" max="3072" width="10.42578125" style="115" customWidth="1"/>
    <col min="3073" max="3073" width="20.5703125" style="115" bestFit="1" customWidth="1"/>
    <col min="3074" max="3074" width="23.85546875" style="115" bestFit="1" customWidth="1"/>
    <col min="3075" max="3075" width="9.140625" style="115"/>
    <col min="3076" max="3076" width="17.42578125" style="115" customWidth="1"/>
    <col min="3077" max="3077" width="19.28515625" style="115" bestFit="1" customWidth="1"/>
    <col min="3078" max="3078" width="9.5703125" style="115" bestFit="1" customWidth="1"/>
    <col min="3079" max="3079" width="14.5703125" style="115" customWidth="1"/>
    <col min="3080" max="3080" width="15.42578125" style="115" customWidth="1"/>
    <col min="3081" max="3295" width="9.140625" style="115"/>
    <col min="3296" max="3296" width="26" style="115" bestFit="1" customWidth="1"/>
    <col min="3297" max="3299" width="26" style="115" customWidth="1"/>
    <col min="3300" max="3300" width="34.42578125" style="115" customWidth="1"/>
    <col min="3301" max="3301" width="17" style="115" customWidth="1"/>
    <col min="3302" max="3302" width="17.7109375" style="115" customWidth="1"/>
    <col min="3303" max="3317" width="20.85546875" style="115" customWidth="1"/>
    <col min="3318" max="3318" width="25.7109375" style="115" bestFit="1" customWidth="1"/>
    <col min="3319" max="3320" width="12.85546875" style="115" customWidth="1"/>
    <col min="3321" max="3321" width="20.42578125" style="115" customWidth="1"/>
    <col min="3322" max="3322" width="26.85546875" style="115" customWidth="1"/>
    <col min="3323" max="3323" width="28.140625" style="115" customWidth="1"/>
    <col min="3324" max="3328" width="10.42578125" style="115" customWidth="1"/>
    <col min="3329" max="3329" width="20.5703125" style="115" bestFit="1" customWidth="1"/>
    <col min="3330" max="3330" width="23.85546875" style="115" bestFit="1" customWidth="1"/>
    <col min="3331" max="3331" width="9.140625" style="115"/>
    <col min="3332" max="3332" width="17.42578125" style="115" customWidth="1"/>
    <col min="3333" max="3333" width="19.28515625" style="115" bestFit="1" customWidth="1"/>
    <col min="3334" max="3334" width="9.5703125" style="115" bestFit="1" customWidth="1"/>
    <col min="3335" max="3335" width="14.5703125" style="115" customWidth="1"/>
    <col min="3336" max="3336" width="15.42578125" style="115" customWidth="1"/>
    <col min="3337" max="3551" width="9.140625" style="115"/>
    <col min="3552" max="3552" width="26" style="115" bestFit="1" customWidth="1"/>
    <col min="3553" max="3555" width="26" style="115" customWidth="1"/>
    <col min="3556" max="3556" width="34.42578125" style="115" customWidth="1"/>
    <col min="3557" max="3557" width="17" style="115" customWidth="1"/>
    <col min="3558" max="3558" width="17.7109375" style="115" customWidth="1"/>
    <col min="3559" max="3573" width="20.85546875" style="115" customWidth="1"/>
    <col min="3574" max="3574" width="25.7109375" style="115" bestFit="1" customWidth="1"/>
    <col min="3575" max="3576" width="12.85546875" style="115" customWidth="1"/>
    <col min="3577" max="3577" width="20.42578125" style="115" customWidth="1"/>
    <col min="3578" max="3578" width="26.85546875" style="115" customWidth="1"/>
    <col min="3579" max="3579" width="28.140625" style="115" customWidth="1"/>
    <col min="3580" max="3584" width="10.42578125" style="115" customWidth="1"/>
    <col min="3585" max="3585" width="20.5703125" style="115" bestFit="1" customWidth="1"/>
    <col min="3586" max="3586" width="23.85546875" style="115" bestFit="1" customWidth="1"/>
    <col min="3587" max="3587" width="9.140625" style="115"/>
    <col min="3588" max="3588" width="17.42578125" style="115" customWidth="1"/>
    <col min="3589" max="3589" width="19.28515625" style="115" bestFit="1" customWidth="1"/>
    <col min="3590" max="3590" width="9.5703125" style="115" bestFit="1" customWidth="1"/>
    <col min="3591" max="3591" width="14.5703125" style="115" customWidth="1"/>
    <col min="3592" max="3592" width="15.42578125" style="115" customWidth="1"/>
    <col min="3593" max="3807" width="9.140625" style="115"/>
    <col min="3808" max="3808" width="26" style="115" bestFit="1" customWidth="1"/>
    <col min="3809" max="3811" width="26" style="115" customWidth="1"/>
    <col min="3812" max="3812" width="34.42578125" style="115" customWidth="1"/>
    <col min="3813" max="3813" width="17" style="115" customWidth="1"/>
    <col min="3814" max="3814" width="17.7109375" style="115" customWidth="1"/>
    <col min="3815" max="3829" width="20.85546875" style="115" customWidth="1"/>
    <col min="3830" max="3830" width="25.7109375" style="115" bestFit="1" customWidth="1"/>
    <col min="3831" max="3832" width="12.85546875" style="115" customWidth="1"/>
    <col min="3833" max="3833" width="20.42578125" style="115" customWidth="1"/>
    <col min="3834" max="3834" width="26.85546875" style="115" customWidth="1"/>
    <col min="3835" max="3835" width="28.140625" style="115" customWidth="1"/>
    <col min="3836" max="3840" width="10.42578125" style="115" customWidth="1"/>
    <col min="3841" max="3841" width="20.5703125" style="115" bestFit="1" customWidth="1"/>
    <col min="3842" max="3842" width="23.85546875" style="115" bestFit="1" customWidth="1"/>
    <col min="3843" max="3843" width="9.140625" style="115"/>
    <col min="3844" max="3844" width="17.42578125" style="115" customWidth="1"/>
    <col min="3845" max="3845" width="19.28515625" style="115" bestFit="1" customWidth="1"/>
    <col min="3846" max="3846" width="9.5703125" style="115" bestFit="1" customWidth="1"/>
    <col min="3847" max="3847" width="14.5703125" style="115" customWidth="1"/>
    <col min="3848" max="3848" width="15.42578125" style="115" customWidth="1"/>
    <col min="3849" max="4063" width="9.140625" style="115"/>
    <col min="4064" max="4064" width="26" style="115" bestFit="1" customWidth="1"/>
    <col min="4065" max="4067" width="26" style="115" customWidth="1"/>
    <col min="4068" max="4068" width="34.42578125" style="115" customWidth="1"/>
    <col min="4069" max="4069" width="17" style="115" customWidth="1"/>
    <col min="4070" max="4070" width="17.7109375" style="115" customWidth="1"/>
    <col min="4071" max="4085" width="20.85546875" style="115" customWidth="1"/>
    <col min="4086" max="4086" width="25.7109375" style="115" bestFit="1" customWidth="1"/>
    <col min="4087" max="4088" width="12.85546875" style="115" customWidth="1"/>
    <col min="4089" max="4089" width="20.42578125" style="115" customWidth="1"/>
    <col min="4090" max="4090" width="26.85546875" style="115" customWidth="1"/>
    <col min="4091" max="4091" width="28.140625" style="115" customWidth="1"/>
    <col min="4092" max="4096" width="10.42578125" style="115" customWidth="1"/>
    <col min="4097" max="4097" width="20.5703125" style="115" bestFit="1" customWidth="1"/>
    <col min="4098" max="4098" width="23.85546875" style="115" bestFit="1" customWidth="1"/>
    <col min="4099" max="4099" width="9.140625" style="115"/>
    <col min="4100" max="4100" width="17.42578125" style="115" customWidth="1"/>
    <col min="4101" max="4101" width="19.28515625" style="115" bestFit="1" customWidth="1"/>
    <col min="4102" max="4102" width="9.5703125" style="115" bestFit="1" customWidth="1"/>
    <col min="4103" max="4103" width="14.5703125" style="115" customWidth="1"/>
    <col min="4104" max="4104" width="15.42578125" style="115" customWidth="1"/>
    <col min="4105" max="4319" width="9.140625" style="115"/>
    <col min="4320" max="4320" width="26" style="115" bestFit="1" customWidth="1"/>
    <col min="4321" max="4323" width="26" style="115" customWidth="1"/>
    <col min="4324" max="4324" width="34.42578125" style="115" customWidth="1"/>
    <col min="4325" max="4325" width="17" style="115" customWidth="1"/>
    <col min="4326" max="4326" width="17.7109375" style="115" customWidth="1"/>
    <col min="4327" max="4341" width="20.85546875" style="115" customWidth="1"/>
    <col min="4342" max="4342" width="25.7109375" style="115" bestFit="1" customWidth="1"/>
    <col min="4343" max="4344" width="12.85546875" style="115" customWidth="1"/>
    <col min="4345" max="4345" width="20.42578125" style="115" customWidth="1"/>
    <col min="4346" max="4346" width="26.85546875" style="115" customWidth="1"/>
    <col min="4347" max="4347" width="28.140625" style="115" customWidth="1"/>
    <col min="4348" max="4352" width="10.42578125" style="115" customWidth="1"/>
    <col min="4353" max="4353" width="20.5703125" style="115" bestFit="1" customWidth="1"/>
    <col min="4354" max="4354" width="23.85546875" style="115" bestFit="1" customWidth="1"/>
    <col min="4355" max="4355" width="9.140625" style="115"/>
    <col min="4356" max="4356" width="17.42578125" style="115" customWidth="1"/>
    <col min="4357" max="4357" width="19.28515625" style="115" bestFit="1" customWidth="1"/>
    <col min="4358" max="4358" width="9.5703125" style="115" bestFit="1" customWidth="1"/>
    <col min="4359" max="4359" width="14.5703125" style="115" customWidth="1"/>
    <col min="4360" max="4360" width="15.42578125" style="115" customWidth="1"/>
    <col min="4361" max="4575" width="9.140625" style="115"/>
    <col min="4576" max="4576" width="26" style="115" bestFit="1" customWidth="1"/>
    <col min="4577" max="4579" width="26" style="115" customWidth="1"/>
    <col min="4580" max="4580" width="34.42578125" style="115" customWidth="1"/>
    <col min="4581" max="4581" width="17" style="115" customWidth="1"/>
    <col min="4582" max="4582" width="17.7109375" style="115" customWidth="1"/>
    <col min="4583" max="4597" width="20.85546875" style="115" customWidth="1"/>
    <col min="4598" max="4598" width="25.7109375" style="115" bestFit="1" customWidth="1"/>
    <col min="4599" max="4600" width="12.85546875" style="115" customWidth="1"/>
    <col min="4601" max="4601" width="20.42578125" style="115" customWidth="1"/>
    <col min="4602" max="4602" width="26.85546875" style="115" customWidth="1"/>
    <col min="4603" max="4603" width="28.140625" style="115" customWidth="1"/>
    <col min="4604" max="4608" width="10.42578125" style="115" customWidth="1"/>
    <col min="4609" max="4609" width="20.5703125" style="115" bestFit="1" customWidth="1"/>
    <col min="4610" max="4610" width="23.85546875" style="115" bestFit="1" customWidth="1"/>
    <col min="4611" max="4611" width="9.140625" style="115"/>
    <col min="4612" max="4612" width="17.42578125" style="115" customWidth="1"/>
    <col min="4613" max="4613" width="19.28515625" style="115" bestFit="1" customWidth="1"/>
    <col min="4614" max="4614" width="9.5703125" style="115" bestFit="1" customWidth="1"/>
    <col min="4615" max="4615" width="14.5703125" style="115" customWidth="1"/>
    <col min="4616" max="4616" width="15.42578125" style="115" customWidth="1"/>
    <col min="4617" max="4831" width="9.140625" style="115"/>
    <col min="4832" max="4832" width="26" style="115" bestFit="1" customWidth="1"/>
    <col min="4833" max="4835" width="26" style="115" customWidth="1"/>
    <col min="4836" max="4836" width="34.42578125" style="115" customWidth="1"/>
    <col min="4837" max="4837" width="17" style="115" customWidth="1"/>
    <col min="4838" max="4838" width="17.7109375" style="115" customWidth="1"/>
    <col min="4839" max="4853" width="20.85546875" style="115" customWidth="1"/>
    <col min="4854" max="4854" width="25.7109375" style="115" bestFit="1" customWidth="1"/>
    <col min="4855" max="4856" width="12.85546875" style="115" customWidth="1"/>
    <col min="4857" max="4857" width="20.42578125" style="115" customWidth="1"/>
    <col min="4858" max="4858" width="26.85546875" style="115" customWidth="1"/>
    <col min="4859" max="4859" width="28.140625" style="115" customWidth="1"/>
    <col min="4860" max="4864" width="10.42578125" style="115" customWidth="1"/>
    <col min="4865" max="4865" width="20.5703125" style="115" bestFit="1" customWidth="1"/>
    <col min="4866" max="4866" width="23.85546875" style="115" bestFit="1" customWidth="1"/>
    <col min="4867" max="4867" width="9.140625" style="115"/>
    <col min="4868" max="4868" width="17.42578125" style="115" customWidth="1"/>
    <col min="4869" max="4869" width="19.28515625" style="115" bestFit="1" customWidth="1"/>
    <col min="4870" max="4870" width="9.5703125" style="115" bestFit="1" customWidth="1"/>
    <col min="4871" max="4871" width="14.5703125" style="115" customWidth="1"/>
    <col min="4872" max="4872" width="15.42578125" style="115" customWidth="1"/>
    <col min="4873" max="5087" width="9.140625" style="115"/>
    <col min="5088" max="5088" width="26" style="115" bestFit="1" customWidth="1"/>
    <col min="5089" max="5091" width="26" style="115" customWidth="1"/>
    <col min="5092" max="5092" width="34.42578125" style="115" customWidth="1"/>
    <col min="5093" max="5093" width="17" style="115" customWidth="1"/>
    <col min="5094" max="5094" width="17.7109375" style="115" customWidth="1"/>
    <col min="5095" max="5109" width="20.85546875" style="115" customWidth="1"/>
    <col min="5110" max="5110" width="25.7109375" style="115" bestFit="1" customWidth="1"/>
    <col min="5111" max="5112" width="12.85546875" style="115" customWidth="1"/>
    <col min="5113" max="5113" width="20.42578125" style="115" customWidth="1"/>
    <col min="5114" max="5114" width="26.85546875" style="115" customWidth="1"/>
    <col min="5115" max="5115" width="28.140625" style="115" customWidth="1"/>
    <col min="5116" max="5120" width="10.42578125" style="115" customWidth="1"/>
    <col min="5121" max="5121" width="20.5703125" style="115" bestFit="1" customWidth="1"/>
    <col min="5122" max="5122" width="23.85546875" style="115" bestFit="1" customWidth="1"/>
    <col min="5123" max="5123" width="9.140625" style="115"/>
    <col min="5124" max="5124" width="17.42578125" style="115" customWidth="1"/>
    <col min="5125" max="5125" width="19.28515625" style="115" bestFit="1" customWidth="1"/>
    <col min="5126" max="5126" width="9.5703125" style="115" bestFit="1" customWidth="1"/>
    <col min="5127" max="5127" width="14.5703125" style="115" customWidth="1"/>
    <col min="5128" max="5128" width="15.42578125" style="115" customWidth="1"/>
    <col min="5129" max="5343" width="9.140625" style="115"/>
    <col min="5344" max="5344" width="26" style="115" bestFit="1" customWidth="1"/>
    <col min="5345" max="5347" width="26" style="115" customWidth="1"/>
    <col min="5348" max="5348" width="34.42578125" style="115" customWidth="1"/>
    <col min="5349" max="5349" width="17" style="115" customWidth="1"/>
    <col min="5350" max="5350" width="17.7109375" style="115" customWidth="1"/>
    <col min="5351" max="5365" width="20.85546875" style="115" customWidth="1"/>
    <col min="5366" max="5366" width="25.7109375" style="115" bestFit="1" customWidth="1"/>
    <col min="5367" max="5368" width="12.85546875" style="115" customWidth="1"/>
    <col min="5369" max="5369" width="20.42578125" style="115" customWidth="1"/>
    <col min="5370" max="5370" width="26.85546875" style="115" customWidth="1"/>
    <col min="5371" max="5371" width="28.140625" style="115" customWidth="1"/>
    <col min="5372" max="5376" width="10.42578125" style="115" customWidth="1"/>
    <col min="5377" max="5377" width="20.5703125" style="115" bestFit="1" customWidth="1"/>
    <col min="5378" max="5378" width="23.85546875" style="115" bestFit="1" customWidth="1"/>
    <col min="5379" max="5379" width="9.140625" style="115"/>
    <col min="5380" max="5380" width="17.42578125" style="115" customWidth="1"/>
    <col min="5381" max="5381" width="19.28515625" style="115" bestFit="1" customWidth="1"/>
    <col min="5382" max="5382" width="9.5703125" style="115" bestFit="1" customWidth="1"/>
    <col min="5383" max="5383" width="14.5703125" style="115" customWidth="1"/>
    <col min="5384" max="5384" width="15.42578125" style="115" customWidth="1"/>
    <col min="5385" max="5599" width="9.140625" style="115"/>
    <col min="5600" max="5600" width="26" style="115" bestFit="1" customWidth="1"/>
    <col min="5601" max="5603" width="26" style="115" customWidth="1"/>
    <col min="5604" max="5604" width="34.42578125" style="115" customWidth="1"/>
    <col min="5605" max="5605" width="17" style="115" customWidth="1"/>
    <col min="5606" max="5606" width="17.7109375" style="115" customWidth="1"/>
    <col min="5607" max="5621" width="20.85546875" style="115" customWidth="1"/>
    <col min="5622" max="5622" width="25.7109375" style="115" bestFit="1" customWidth="1"/>
    <col min="5623" max="5624" width="12.85546875" style="115" customWidth="1"/>
    <col min="5625" max="5625" width="20.42578125" style="115" customWidth="1"/>
    <col min="5626" max="5626" width="26.85546875" style="115" customWidth="1"/>
    <col min="5627" max="5627" width="28.140625" style="115" customWidth="1"/>
    <col min="5628" max="5632" width="10.42578125" style="115" customWidth="1"/>
    <col min="5633" max="5633" width="20.5703125" style="115" bestFit="1" customWidth="1"/>
    <col min="5634" max="5634" width="23.85546875" style="115" bestFit="1" customWidth="1"/>
    <col min="5635" max="5635" width="9.140625" style="115"/>
    <col min="5636" max="5636" width="17.42578125" style="115" customWidth="1"/>
    <col min="5637" max="5637" width="19.28515625" style="115" bestFit="1" customWidth="1"/>
    <col min="5638" max="5638" width="9.5703125" style="115" bestFit="1" customWidth="1"/>
    <col min="5639" max="5639" width="14.5703125" style="115" customWidth="1"/>
    <col min="5640" max="5640" width="15.42578125" style="115" customWidth="1"/>
    <col min="5641" max="5855" width="9.140625" style="115"/>
    <col min="5856" max="5856" width="26" style="115" bestFit="1" customWidth="1"/>
    <col min="5857" max="5859" width="26" style="115" customWidth="1"/>
    <col min="5860" max="5860" width="34.42578125" style="115" customWidth="1"/>
    <col min="5861" max="5861" width="17" style="115" customWidth="1"/>
    <col min="5862" max="5862" width="17.7109375" style="115" customWidth="1"/>
    <col min="5863" max="5877" width="20.85546875" style="115" customWidth="1"/>
    <col min="5878" max="5878" width="25.7109375" style="115" bestFit="1" customWidth="1"/>
    <col min="5879" max="5880" width="12.85546875" style="115" customWidth="1"/>
    <col min="5881" max="5881" width="20.42578125" style="115" customWidth="1"/>
    <col min="5882" max="5882" width="26.85546875" style="115" customWidth="1"/>
    <col min="5883" max="5883" width="28.140625" style="115" customWidth="1"/>
    <col min="5884" max="5888" width="10.42578125" style="115" customWidth="1"/>
    <col min="5889" max="5889" width="20.5703125" style="115" bestFit="1" customWidth="1"/>
    <col min="5890" max="5890" width="23.85546875" style="115" bestFit="1" customWidth="1"/>
    <col min="5891" max="5891" width="9.140625" style="115"/>
    <col min="5892" max="5892" width="17.42578125" style="115" customWidth="1"/>
    <col min="5893" max="5893" width="19.28515625" style="115" bestFit="1" customWidth="1"/>
    <col min="5894" max="5894" width="9.5703125" style="115" bestFit="1" customWidth="1"/>
    <col min="5895" max="5895" width="14.5703125" style="115" customWidth="1"/>
    <col min="5896" max="5896" width="15.42578125" style="115" customWidth="1"/>
    <col min="5897" max="6111" width="9.140625" style="115"/>
    <col min="6112" max="6112" width="26" style="115" bestFit="1" customWidth="1"/>
    <col min="6113" max="6115" width="26" style="115" customWidth="1"/>
    <col min="6116" max="6116" width="34.42578125" style="115" customWidth="1"/>
    <col min="6117" max="6117" width="17" style="115" customWidth="1"/>
    <col min="6118" max="6118" width="17.7109375" style="115" customWidth="1"/>
    <col min="6119" max="6133" width="20.85546875" style="115" customWidth="1"/>
    <col min="6134" max="6134" width="25.7109375" style="115" bestFit="1" customWidth="1"/>
    <col min="6135" max="6136" width="12.85546875" style="115" customWidth="1"/>
    <col min="6137" max="6137" width="20.42578125" style="115" customWidth="1"/>
    <col min="6138" max="6138" width="26.85546875" style="115" customWidth="1"/>
    <col min="6139" max="6139" width="28.140625" style="115" customWidth="1"/>
    <col min="6140" max="6144" width="10.42578125" style="115" customWidth="1"/>
    <col min="6145" max="6145" width="20.5703125" style="115" bestFit="1" customWidth="1"/>
    <col min="6146" max="6146" width="23.85546875" style="115" bestFit="1" customWidth="1"/>
    <col min="6147" max="6147" width="9.140625" style="115"/>
    <col min="6148" max="6148" width="17.42578125" style="115" customWidth="1"/>
    <col min="6149" max="6149" width="19.28515625" style="115" bestFit="1" customWidth="1"/>
    <col min="6150" max="6150" width="9.5703125" style="115" bestFit="1" customWidth="1"/>
    <col min="6151" max="6151" width="14.5703125" style="115" customWidth="1"/>
    <col min="6152" max="6152" width="15.42578125" style="115" customWidth="1"/>
    <col min="6153" max="6367" width="9.140625" style="115"/>
    <col min="6368" max="6368" width="26" style="115" bestFit="1" customWidth="1"/>
    <col min="6369" max="6371" width="26" style="115" customWidth="1"/>
    <col min="6372" max="6372" width="34.42578125" style="115" customWidth="1"/>
    <col min="6373" max="6373" width="17" style="115" customWidth="1"/>
    <col min="6374" max="6374" width="17.7109375" style="115" customWidth="1"/>
    <col min="6375" max="6389" width="20.85546875" style="115" customWidth="1"/>
    <col min="6390" max="6390" width="25.7109375" style="115" bestFit="1" customWidth="1"/>
    <col min="6391" max="6392" width="12.85546875" style="115" customWidth="1"/>
    <col min="6393" max="6393" width="20.42578125" style="115" customWidth="1"/>
    <col min="6394" max="6394" width="26.85546875" style="115" customWidth="1"/>
    <col min="6395" max="6395" width="28.140625" style="115" customWidth="1"/>
    <col min="6396" max="6400" width="10.42578125" style="115" customWidth="1"/>
    <col min="6401" max="6401" width="20.5703125" style="115" bestFit="1" customWidth="1"/>
    <col min="6402" max="6402" width="23.85546875" style="115" bestFit="1" customWidth="1"/>
    <col min="6403" max="6403" width="9.140625" style="115"/>
    <col min="6404" max="6404" width="17.42578125" style="115" customWidth="1"/>
    <col min="6405" max="6405" width="19.28515625" style="115" bestFit="1" customWidth="1"/>
    <col min="6406" max="6406" width="9.5703125" style="115" bestFit="1" customWidth="1"/>
    <col min="6407" max="6407" width="14.5703125" style="115" customWidth="1"/>
    <col min="6408" max="6408" width="15.42578125" style="115" customWidth="1"/>
    <col min="6409" max="6623" width="9.140625" style="115"/>
    <col min="6624" max="6624" width="26" style="115" bestFit="1" customWidth="1"/>
    <col min="6625" max="6627" width="26" style="115" customWidth="1"/>
    <col min="6628" max="6628" width="34.42578125" style="115" customWidth="1"/>
    <col min="6629" max="6629" width="17" style="115" customWidth="1"/>
    <col min="6630" max="6630" width="17.7109375" style="115" customWidth="1"/>
    <col min="6631" max="6645" width="20.85546875" style="115" customWidth="1"/>
    <col min="6646" max="6646" width="25.7109375" style="115" bestFit="1" customWidth="1"/>
    <col min="6647" max="6648" width="12.85546875" style="115" customWidth="1"/>
    <col min="6649" max="6649" width="20.42578125" style="115" customWidth="1"/>
    <col min="6650" max="6650" width="26.85546875" style="115" customWidth="1"/>
    <col min="6651" max="6651" width="28.140625" style="115" customWidth="1"/>
    <col min="6652" max="6656" width="10.42578125" style="115" customWidth="1"/>
    <col min="6657" max="6657" width="20.5703125" style="115" bestFit="1" customWidth="1"/>
    <col min="6658" max="6658" width="23.85546875" style="115" bestFit="1" customWidth="1"/>
    <col min="6659" max="6659" width="9.140625" style="115"/>
    <col min="6660" max="6660" width="17.42578125" style="115" customWidth="1"/>
    <col min="6661" max="6661" width="19.28515625" style="115" bestFit="1" customWidth="1"/>
    <col min="6662" max="6662" width="9.5703125" style="115" bestFit="1" customWidth="1"/>
    <col min="6663" max="6663" width="14.5703125" style="115" customWidth="1"/>
    <col min="6664" max="6664" width="15.42578125" style="115" customWidth="1"/>
    <col min="6665" max="6879" width="9.140625" style="115"/>
    <col min="6880" max="6880" width="26" style="115" bestFit="1" customWidth="1"/>
    <col min="6881" max="6883" width="26" style="115" customWidth="1"/>
    <col min="6884" max="6884" width="34.42578125" style="115" customWidth="1"/>
    <col min="6885" max="6885" width="17" style="115" customWidth="1"/>
    <col min="6886" max="6886" width="17.7109375" style="115" customWidth="1"/>
    <col min="6887" max="6901" width="20.85546875" style="115" customWidth="1"/>
    <col min="6902" max="6902" width="25.7109375" style="115" bestFit="1" customWidth="1"/>
    <col min="6903" max="6904" width="12.85546875" style="115" customWidth="1"/>
    <col min="6905" max="6905" width="20.42578125" style="115" customWidth="1"/>
    <col min="6906" max="6906" width="26.85546875" style="115" customWidth="1"/>
    <col min="6907" max="6907" width="28.140625" style="115" customWidth="1"/>
    <col min="6908" max="6912" width="10.42578125" style="115" customWidth="1"/>
    <col min="6913" max="6913" width="20.5703125" style="115" bestFit="1" customWidth="1"/>
    <col min="6914" max="6914" width="23.85546875" style="115" bestFit="1" customWidth="1"/>
    <col min="6915" max="6915" width="9.140625" style="115"/>
    <col min="6916" max="6916" width="17.42578125" style="115" customWidth="1"/>
    <col min="6917" max="6917" width="19.28515625" style="115" bestFit="1" customWidth="1"/>
    <col min="6918" max="6918" width="9.5703125" style="115" bestFit="1" customWidth="1"/>
    <col min="6919" max="6919" width="14.5703125" style="115" customWidth="1"/>
    <col min="6920" max="6920" width="15.42578125" style="115" customWidth="1"/>
    <col min="6921" max="7135" width="9.140625" style="115"/>
    <col min="7136" max="7136" width="26" style="115" bestFit="1" customWidth="1"/>
    <col min="7137" max="7139" width="26" style="115" customWidth="1"/>
    <col min="7140" max="7140" width="34.42578125" style="115" customWidth="1"/>
    <col min="7141" max="7141" width="17" style="115" customWidth="1"/>
    <col min="7142" max="7142" width="17.7109375" style="115" customWidth="1"/>
    <col min="7143" max="7157" width="20.85546875" style="115" customWidth="1"/>
    <col min="7158" max="7158" width="25.7109375" style="115" bestFit="1" customWidth="1"/>
    <col min="7159" max="7160" width="12.85546875" style="115" customWidth="1"/>
    <col min="7161" max="7161" width="20.42578125" style="115" customWidth="1"/>
    <col min="7162" max="7162" width="26.85546875" style="115" customWidth="1"/>
    <col min="7163" max="7163" width="28.140625" style="115" customWidth="1"/>
    <col min="7164" max="7168" width="10.42578125" style="115" customWidth="1"/>
    <col min="7169" max="7169" width="20.5703125" style="115" bestFit="1" customWidth="1"/>
    <col min="7170" max="7170" width="23.85546875" style="115" bestFit="1" customWidth="1"/>
    <col min="7171" max="7171" width="9.140625" style="115"/>
    <col min="7172" max="7172" width="17.42578125" style="115" customWidth="1"/>
    <col min="7173" max="7173" width="19.28515625" style="115" bestFit="1" customWidth="1"/>
    <col min="7174" max="7174" width="9.5703125" style="115" bestFit="1" customWidth="1"/>
    <col min="7175" max="7175" width="14.5703125" style="115" customWidth="1"/>
    <col min="7176" max="7176" width="15.42578125" style="115" customWidth="1"/>
    <col min="7177" max="7391" width="9.140625" style="115"/>
    <col min="7392" max="7392" width="26" style="115" bestFit="1" customWidth="1"/>
    <col min="7393" max="7395" width="26" style="115" customWidth="1"/>
    <col min="7396" max="7396" width="34.42578125" style="115" customWidth="1"/>
    <col min="7397" max="7397" width="17" style="115" customWidth="1"/>
    <col min="7398" max="7398" width="17.7109375" style="115" customWidth="1"/>
    <col min="7399" max="7413" width="20.85546875" style="115" customWidth="1"/>
    <col min="7414" max="7414" width="25.7109375" style="115" bestFit="1" customWidth="1"/>
    <col min="7415" max="7416" width="12.85546875" style="115" customWidth="1"/>
    <col min="7417" max="7417" width="20.42578125" style="115" customWidth="1"/>
    <col min="7418" max="7418" width="26.85546875" style="115" customWidth="1"/>
    <col min="7419" max="7419" width="28.140625" style="115" customWidth="1"/>
    <col min="7420" max="7424" width="10.42578125" style="115" customWidth="1"/>
    <col min="7425" max="7425" width="20.5703125" style="115" bestFit="1" customWidth="1"/>
    <col min="7426" max="7426" width="23.85546875" style="115" bestFit="1" customWidth="1"/>
    <col min="7427" max="7427" width="9.140625" style="115"/>
    <col min="7428" max="7428" width="17.42578125" style="115" customWidth="1"/>
    <col min="7429" max="7429" width="19.28515625" style="115" bestFit="1" customWidth="1"/>
    <col min="7430" max="7430" width="9.5703125" style="115" bestFit="1" customWidth="1"/>
    <col min="7431" max="7431" width="14.5703125" style="115" customWidth="1"/>
    <col min="7432" max="7432" width="15.42578125" style="115" customWidth="1"/>
    <col min="7433" max="7647" width="9.140625" style="115"/>
    <col min="7648" max="7648" width="26" style="115" bestFit="1" customWidth="1"/>
    <col min="7649" max="7651" width="26" style="115" customWidth="1"/>
    <col min="7652" max="7652" width="34.42578125" style="115" customWidth="1"/>
    <col min="7653" max="7653" width="17" style="115" customWidth="1"/>
    <col min="7654" max="7654" width="17.7109375" style="115" customWidth="1"/>
    <col min="7655" max="7669" width="20.85546875" style="115" customWidth="1"/>
    <col min="7670" max="7670" width="25.7109375" style="115" bestFit="1" customWidth="1"/>
    <col min="7671" max="7672" width="12.85546875" style="115" customWidth="1"/>
    <col min="7673" max="7673" width="20.42578125" style="115" customWidth="1"/>
    <col min="7674" max="7674" width="26.85546875" style="115" customWidth="1"/>
    <col min="7675" max="7675" width="28.140625" style="115" customWidth="1"/>
    <col min="7676" max="7680" width="10.42578125" style="115" customWidth="1"/>
    <col min="7681" max="7681" width="20.5703125" style="115" bestFit="1" customWidth="1"/>
    <col min="7682" max="7682" width="23.85546875" style="115" bestFit="1" customWidth="1"/>
    <col min="7683" max="7683" width="9.140625" style="115"/>
    <col min="7684" max="7684" width="17.42578125" style="115" customWidth="1"/>
    <col min="7685" max="7685" width="19.28515625" style="115" bestFit="1" customWidth="1"/>
    <col min="7686" max="7686" width="9.5703125" style="115" bestFit="1" customWidth="1"/>
    <col min="7687" max="7687" width="14.5703125" style="115" customWidth="1"/>
    <col min="7688" max="7688" width="15.42578125" style="115" customWidth="1"/>
    <col min="7689" max="7903" width="9.140625" style="115"/>
    <col min="7904" max="7904" width="26" style="115" bestFit="1" customWidth="1"/>
    <col min="7905" max="7907" width="26" style="115" customWidth="1"/>
    <col min="7908" max="7908" width="34.42578125" style="115" customWidth="1"/>
    <col min="7909" max="7909" width="17" style="115" customWidth="1"/>
    <col min="7910" max="7910" width="17.7109375" style="115" customWidth="1"/>
    <col min="7911" max="7925" width="20.85546875" style="115" customWidth="1"/>
    <col min="7926" max="7926" width="25.7109375" style="115" bestFit="1" customWidth="1"/>
    <col min="7927" max="7928" width="12.85546875" style="115" customWidth="1"/>
    <col min="7929" max="7929" width="20.42578125" style="115" customWidth="1"/>
    <col min="7930" max="7930" width="26.85546875" style="115" customWidth="1"/>
    <col min="7931" max="7931" width="28.140625" style="115" customWidth="1"/>
    <col min="7932" max="7936" width="10.42578125" style="115" customWidth="1"/>
    <col min="7937" max="7937" width="20.5703125" style="115" bestFit="1" customWidth="1"/>
    <col min="7938" max="7938" width="23.85546875" style="115" bestFit="1" customWidth="1"/>
    <col min="7939" max="7939" width="9.140625" style="115"/>
    <col min="7940" max="7940" width="17.42578125" style="115" customWidth="1"/>
    <col min="7941" max="7941" width="19.28515625" style="115" bestFit="1" customWidth="1"/>
    <col min="7942" max="7942" width="9.5703125" style="115" bestFit="1" customWidth="1"/>
    <col min="7943" max="7943" width="14.5703125" style="115" customWidth="1"/>
    <col min="7944" max="7944" width="15.42578125" style="115" customWidth="1"/>
    <col min="7945" max="8159" width="9.140625" style="115"/>
    <col min="8160" max="8160" width="26" style="115" bestFit="1" customWidth="1"/>
    <col min="8161" max="8163" width="26" style="115" customWidth="1"/>
    <col min="8164" max="8164" width="34.42578125" style="115" customWidth="1"/>
    <col min="8165" max="8165" width="17" style="115" customWidth="1"/>
    <col min="8166" max="8166" width="17.7109375" style="115" customWidth="1"/>
    <col min="8167" max="8181" width="20.85546875" style="115" customWidth="1"/>
    <col min="8182" max="8182" width="25.7109375" style="115" bestFit="1" customWidth="1"/>
    <col min="8183" max="8184" width="12.85546875" style="115" customWidth="1"/>
    <col min="8185" max="8185" width="20.42578125" style="115" customWidth="1"/>
    <col min="8186" max="8186" width="26.85546875" style="115" customWidth="1"/>
    <col min="8187" max="8187" width="28.140625" style="115" customWidth="1"/>
    <col min="8188" max="8192" width="10.42578125" style="115" customWidth="1"/>
    <col min="8193" max="8193" width="20.5703125" style="115" bestFit="1" customWidth="1"/>
    <col min="8194" max="8194" width="23.85546875" style="115" bestFit="1" customWidth="1"/>
    <col min="8195" max="8195" width="9.140625" style="115"/>
    <col min="8196" max="8196" width="17.42578125" style="115" customWidth="1"/>
    <col min="8197" max="8197" width="19.28515625" style="115" bestFit="1" customWidth="1"/>
    <col min="8198" max="8198" width="9.5703125" style="115" bestFit="1" customWidth="1"/>
    <col min="8199" max="8199" width="14.5703125" style="115" customWidth="1"/>
    <col min="8200" max="8200" width="15.42578125" style="115" customWidth="1"/>
    <col min="8201" max="8415" width="9.140625" style="115"/>
    <col min="8416" max="8416" width="26" style="115" bestFit="1" customWidth="1"/>
    <col min="8417" max="8419" width="26" style="115" customWidth="1"/>
    <col min="8420" max="8420" width="34.42578125" style="115" customWidth="1"/>
    <col min="8421" max="8421" width="17" style="115" customWidth="1"/>
    <col min="8422" max="8422" width="17.7109375" style="115" customWidth="1"/>
    <col min="8423" max="8437" width="20.85546875" style="115" customWidth="1"/>
    <col min="8438" max="8438" width="25.7109375" style="115" bestFit="1" customWidth="1"/>
    <col min="8439" max="8440" width="12.85546875" style="115" customWidth="1"/>
    <col min="8441" max="8441" width="20.42578125" style="115" customWidth="1"/>
    <col min="8442" max="8442" width="26.85546875" style="115" customWidth="1"/>
    <col min="8443" max="8443" width="28.140625" style="115" customWidth="1"/>
    <col min="8444" max="8448" width="10.42578125" style="115" customWidth="1"/>
    <col min="8449" max="8449" width="20.5703125" style="115" bestFit="1" customWidth="1"/>
    <col min="8450" max="8450" width="23.85546875" style="115" bestFit="1" customWidth="1"/>
    <col min="8451" max="8451" width="9.140625" style="115"/>
    <col min="8452" max="8452" width="17.42578125" style="115" customWidth="1"/>
    <col min="8453" max="8453" width="19.28515625" style="115" bestFit="1" customWidth="1"/>
    <col min="8454" max="8454" width="9.5703125" style="115" bestFit="1" customWidth="1"/>
    <col min="8455" max="8455" width="14.5703125" style="115" customWidth="1"/>
    <col min="8456" max="8456" width="15.42578125" style="115" customWidth="1"/>
    <col min="8457" max="8671" width="9.140625" style="115"/>
    <col min="8672" max="8672" width="26" style="115" bestFit="1" customWidth="1"/>
    <col min="8673" max="8675" width="26" style="115" customWidth="1"/>
    <col min="8676" max="8676" width="34.42578125" style="115" customWidth="1"/>
    <col min="8677" max="8677" width="17" style="115" customWidth="1"/>
    <col min="8678" max="8678" width="17.7109375" style="115" customWidth="1"/>
    <col min="8679" max="8693" width="20.85546875" style="115" customWidth="1"/>
    <col min="8694" max="8694" width="25.7109375" style="115" bestFit="1" customWidth="1"/>
    <col min="8695" max="8696" width="12.85546875" style="115" customWidth="1"/>
    <col min="8697" max="8697" width="20.42578125" style="115" customWidth="1"/>
    <col min="8698" max="8698" width="26.85546875" style="115" customWidth="1"/>
    <col min="8699" max="8699" width="28.140625" style="115" customWidth="1"/>
    <col min="8700" max="8704" width="10.42578125" style="115" customWidth="1"/>
    <col min="8705" max="8705" width="20.5703125" style="115" bestFit="1" customWidth="1"/>
    <col min="8706" max="8706" width="23.85546875" style="115" bestFit="1" customWidth="1"/>
    <col min="8707" max="8707" width="9.140625" style="115"/>
    <col min="8708" max="8708" width="17.42578125" style="115" customWidth="1"/>
    <col min="8709" max="8709" width="19.28515625" style="115" bestFit="1" customWidth="1"/>
    <col min="8710" max="8710" width="9.5703125" style="115" bestFit="1" customWidth="1"/>
    <col min="8711" max="8711" width="14.5703125" style="115" customWidth="1"/>
    <col min="8712" max="8712" width="15.42578125" style="115" customWidth="1"/>
    <col min="8713" max="8927" width="9.140625" style="115"/>
    <col min="8928" max="8928" width="26" style="115" bestFit="1" customWidth="1"/>
    <col min="8929" max="8931" width="26" style="115" customWidth="1"/>
    <col min="8932" max="8932" width="34.42578125" style="115" customWidth="1"/>
    <col min="8933" max="8933" width="17" style="115" customWidth="1"/>
    <col min="8934" max="8934" width="17.7109375" style="115" customWidth="1"/>
    <col min="8935" max="8949" width="20.85546875" style="115" customWidth="1"/>
    <col min="8950" max="8950" width="25.7109375" style="115" bestFit="1" customWidth="1"/>
    <col min="8951" max="8952" width="12.85546875" style="115" customWidth="1"/>
    <col min="8953" max="8953" width="20.42578125" style="115" customWidth="1"/>
    <col min="8954" max="8954" width="26.85546875" style="115" customWidth="1"/>
    <col min="8955" max="8955" width="28.140625" style="115" customWidth="1"/>
    <col min="8956" max="8960" width="10.42578125" style="115" customWidth="1"/>
    <col min="8961" max="8961" width="20.5703125" style="115" bestFit="1" customWidth="1"/>
    <col min="8962" max="8962" width="23.85546875" style="115" bestFit="1" customWidth="1"/>
    <col min="8963" max="8963" width="9.140625" style="115"/>
    <col min="8964" max="8964" width="17.42578125" style="115" customWidth="1"/>
    <col min="8965" max="8965" width="19.28515625" style="115" bestFit="1" customWidth="1"/>
    <col min="8966" max="8966" width="9.5703125" style="115" bestFit="1" customWidth="1"/>
    <col min="8967" max="8967" width="14.5703125" style="115" customWidth="1"/>
    <col min="8968" max="8968" width="15.42578125" style="115" customWidth="1"/>
    <col min="8969" max="9183" width="9.140625" style="115"/>
    <col min="9184" max="9184" width="26" style="115" bestFit="1" customWidth="1"/>
    <col min="9185" max="9187" width="26" style="115" customWidth="1"/>
    <col min="9188" max="9188" width="34.42578125" style="115" customWidth="1"/>
    <col min="9189" max="9189" width="17" style="115" customWidth="1"/>
    <col min="9190" max="9190" width="17.7109375" style="115" customWidth="1"/>
    <col min="9191" max="9205" width="20.85546875" style="115" customWidth="1"/>
    <col min="9206" max="9206" width="25.7109375" style="115" bestFit="1" customWidth="1"/>
    <col min="9207" max="9208" width="12.85546875" style="115" customWidth="1"/>
    <col min="9209" max="9209" width="20.42578125" style="115" customWidth="1"/>
    <col min="9210" max="9210" width="26.85546875" style="115" customWidth="1"/>
    <col min="9211" max="9211" width="28.140625" style="115" customWidth="1"/>
    <col min="9212" max="9216" width="10.42578125" style="115" customWidth="1"/>
    <col min="9217" max="9217" width="20.5703125" style="115" bestFit="1" customWidth="1"/>
    <col min="9218" max="9218" width="23.85546875" style="115" bestFit="1" customWidth="1"/>
    <col min="9219" max="9219" width="9.140625" style="115"/>
    <col min="9220" max="9220" width="17.42578125" style="115" customWidth="1"/>
    <col min="9221" max="9221" width="19.28515625" style="115" bestFit="1" customWidth="1"/>
    <col min="9222" max="9222" width="9.5703125" style="115" bestFit="1" customWidth="1"/>
    <col min="9223" max="9223" width="14.5703125" style="115" customWidth="1"/>
    <col min="9224" max="9224" width="15.42578125" style="115" customWidth="1"/>
    <col min="9225" max="9439" width="9.140625" style="115"/>
    <col min="9440" max="9440" width="26" style="115" bestFit="1" customWidth="1"/>
    <col min="9441" max="9443" width="26" style="115" customWidth="1"/>
    <col min="9444" max="9444" width="34.42578125" style="115" customWidth="1"/>
    <col min="9445" max="9445" width="17" style="115" customWidth="1"/>
    <col min="9446" max="9446" width="17.7109375" style="115" customWidth="1"/>
    <col min="9447" max="9461" width="20.85546875" style="115" customWidth="1"/>
    <col min="9462" max="9462" width="25.7109375" style="115" bestFit="1" customWidth="1"/>
    <col min="9463" max="9464" width="12.85546875" style="115" customWidth="1"/>
    <col min="9465" max="9465" width="20.42578125" style="115" customWidth="1"/>
    <col min="9466" max="9466" width="26.85546875" style="115" customWidth="1"/>
    <col min="9467" max="9467" width="28.140625" style="115" customWidth="1"/>
    <col min="9468" max="9472" width="10.42578125" style="115" customWidth="1"/>
    <col min="9473" max="9473" width="20.5703125" style="115" bestFit="1" customWidth="1"/>
    <col min="9474" max="9474" width="23.85546875" style="115" bestFit="1" customWidth="1"/>
    <col min="9475" max="9475" width="9.140625" style="115"/>
    <col min="9476" max="9476" width="17.42578125" style="115" customWidth="1"/>
    <col min="9477" max="9477" width="19.28515625" style="115" bestFit="1" customWidth="1"/>
    <col min="9478" max="9478" width="9.5703125" style="115" bestFit="1" customWidth="1"/>
    <col min="9479" max="9479" width="14.5703125" style="115" customWidth="1"/>
    <col min="9480" max="9480" width="15.42578125" style="115" customWidth="1"/>
    <col min="9481" max="9695" width="9.140625" style="115"/>
    <col min="9696" max="9696" width="26" style="115" bestFit="1" customWidth="1"/>
    <col min="9697" max="9699" width="26" style="115" customWidth="1"/>
    <col min="9700" max="9700" width="34.42578125" style="115" customWidth="1"/>
    <col min="9701" max="9701" width="17" style="115" customWidth="1"/>
    <col min="9702" max="9702" width="17.7109375" style="115" customWidth="1"/>
    <col min="9703" max="9717" width="20.85546875" style="115" customWidth="1"/>
    <col min="9718" max="9718" width="25.7109375" style="115" bestFit="1" customWidth="1"/>
    <col min="9719" max="9720" width="12.85546875" style="115" customWidth="1"/>
    <col min="9721" max="9721" width="20.42578125" style="115" customWidth="1"/>
    <col min="9722" max="9722" width="26.85546875" style="115" customWidth="1"/>
    <col min="9723" max="9723" width="28.140625" style="115" customWidth="1"/>
    <col min="9724" max="9728" width="10.42578125" style="115" customWidth="1"/>
    <col min="9729" max="9729" width="20.5703125" style="115" bestFit="1" customWidth="1"/>
    <col min="9730" max="9730" width="23.85546875" style="115" bestFit="1" customWidth="1"/>
    <col min="9731" max="9731" width="9.140625" style="115"/>
    <col min="9732" max="9732" width="17.42578125" style="115" customWidth="1"/>
    <col min="9733" max="9733" width="19.28515625" style="115" bestFit="1" customWidth="1"/>
    <col min="9734" max="9734" width="9.5703125" style="115" bestFit="1" customWidth="1"/>
    <col min="9735" max="9735" width="14.5703125" style="115" customWidth="1"/>
    <col min="9736" max="9736" width="15.42578125" style="115" customWidth="1"/>
    <col min="9737" max="9951" width="9.140625" style="115"/>
    <col min="9952" max="9952" width="26" style="115" bestFit="1" customWidth="1"/>
    <col min="9953" max="9955" width="26" style="115" customWidth="1"/>
    <col min="9956" max="9956" width="34.42578125" style="115" customWidth="1"/>
    <col min="9957" max="9957" width="17" style="115" customWidth="1"/>
    <col min="9958" max="9958" width="17.7109375" style="115" customWidth="1"/>
    <col min="9959" max="9973" width="20.85546875" style="115" customWidth="1"/>
    <col min="9974" max="9974" width="25.7109375" style="115" bestFit="1" customWidth="1"/>
    <col min="9975" max="9976" width="12.85546875" style="115" customWidth="1"/>
    <col min="9977" max="9977" width="20.42578125" style="115" customWidth="1"/>
    <col min="9978" max="9978" width="26.85546875" style="115" customWidth="1"/>
    <col min="9979" max="9979" width="28.140625" style="115" customWidth="1"/>
    <col min="9980" max="9984" width="10.42578125" style="115" customWidth="1"/>
    <col min="9985" max="9985" width="20.5703125" style="115" bestFit="1" customWidth="1"/>
    <col min="9986" max="9986" width="23.85546875" style="115" bestFit="1" customWidth="1"/>
    <col min="9987" max="9987" width="9.140625" style="115"/>
    <col min="9988" max="9988" width="17.42578125" style="115" customWidth="1"/>
    <col min="9989" max="9989" width="19.28515625" style="115" bestFit="1" customWidth="1"/>
    <col min="9990" max="9990" width="9.5703125" style="115" bestFit="1" customWidth="1"/>
    <col min="9991" max="9991" width="14.5703125" style="115" customWidth="1"/>
    <col min="9992" max="9992" width="15.42578125" style="115" customWidth="1"/>
    <col min="9993" max="10207" width="9.140625" style="115"/>
    <col min="10208" max="10208" width="26" style="115" bestFit="1" customWidth="1"/>
    <col min="10209" max="10211" width="26" style="115" customWidth="1"/>
    <col min="10212" max="10212" width="34.42578125" style="115" customWidth="1"/>
    <col min="10213" max="10213" width="17" style="115" customWidth="1"/>
    <col min="10214" max="10214" width="17.7109375" style="115" customWidth="1"/>
    <col min="10215" max="10229" width="20.85546875" style="115" customWidth="1"/>
    <col min="10230" max="10230" width="25.7109375" style="115" bestFit="1" customWidth="1"/>
    <col min="10231" max="10232" width="12.85546875" style="115" customWidth="1"/>
    <col min="10233" max="10233" width="20.42578125" style="115" customWidth="1"/>
    <col min="10234" max="10234" width="26.85546875" style="115" customWidth="1"/>
    <col min="10235" max="10235" width="28.140625" style="115" customWidth="1"/>
    <col min="10236" max="10240" width="10.42578125" style="115" customWidth="1"/>
    <col min="10241" max="10241" width="20.5703125" style="115" bestFit="1" customWidth="1"/>
    <col min="10242" max="10242" width="23.85546875" style="115" bestFit="1" customWidth="1"/>
    <col min="10243" max="10243" width="9.140625" style="115"/>
    <col min="10244" max="10244" width="17.42578125" style="115" customWidth="1"/>
    <col min="10245" max="10245" width="19.28515625" style="115" bestFit="1" customWidth="1"/>
    <col min="10246" max="10246" width="9.5703125" style="115" bestFit="1" customWidth="1"/>
    <col min="10247" max="10247" width="14.5703125" style="115" customWidth="1"/>
    <col min="10248" max="10248" width="15.42578125" style="115" customWidth="1"/>
    <col min="10249" max="10463" width="9.140625" style="115"/>
    <col min="10464" max="10464" width="26" style="115" bestFit="1" customWidth="1"/>
    <col min="10465" max="10467" width="26" style="115" customWidth="1"/>
    <col min="10468" max="10468" width="34.42578125" style="115" customWidth="1"/>
    <col min="10469" max="10469" width="17" style="115" customWidth="1"/>
    <col min="10470" max="10470" width="17.7109375" style="115" customWidth="1"/>
    <col min="10471" max="10485" width="20.85546875" style="115" customWidth="1"/>
    <col min="10486" max="10486" width="25.7109375" style="115" bestFit="1" customWidth="1"/>
    <col min="10487" max="10488" width="12.85546875" style="115" customWidth="1"/>
    <col min="10489" max="10489" width="20.42578125" style="115" customWidth="1"/>
    <col min="10490" max="10490" width="26.85546875" style="115" customWidth="1"/>
    <col min="10491" max="10491" width="28.140625" style="115" customWidth="1"/>
    <col min="10492" max="10496" width="10.42578125" style="115" customWidth="1"/>
    <col min="10497" max="10497" width="20.5703125" style="115" bestFit="1" customWidth="1"/>
    <col min="10498" max="10498" width="23.85546875" style="115" bestFit="1" customWidth="1"/>
    <col min="10499" max="10499" width="9.140625" style="115"/>
    <col min="10500" max="10500" width="17.42578125" style="115" customWidth="1"/>
    <col min="10501" max="10501" width="19.28515625" style="115" bestFit="1" customWidth="1"/>
    <col min="10502" max="10502" width="9.5703125" style="115" bestFit="1" customWidth="1"/>
    <col min="10503" max="10503" width="14.5703125" style="115" customWidth="1"/>
    <col min="10504" max="10504" width="15.42578125" style="115" customWidth="1"/>
    <col min="10505" max="10719" width="9.140625" style="115"/>
    <col min="10720" max="10720" width="26" style="115" bestFit="1" customWidth="1"/>
    <col min="10721" max="10723" width="26" style="115" customWidth="1"/>
    <col min="10724" max="10724" width="34.42578125" style="115" customWidth="1"/>
    <col min="10725" max="10725" width="17" style="115" customWidth="1"/>
    <col min="10726" max="10726" width="17.7109375" style="115" customWidth="1"/>
    <col min="10727" max="10741" width="20.85546875" style="115" customWidth="1"/>
    <col min="10742" max="10742" width="25.7109375" style="115" bestFit="1" customWidth="1"/>
    <col min="10743" max="10744" width="12.85546875" style="115" customWidth="1"/>
    <col min="10745" max="10745" width="20.42578125" style="115" customWidth="1"/>
    <col min="10746" max="10746" width="26.85546875" style="115" customWidth="1"/>
    <col min="10747" max="10747" width="28.140625" style="115" customWidth="1"/>
    <col min="10748" max="10752" width="10.42578125" style="115" customWidth="1"/>
    <col min="10753" max="10753" width="20.5703125" style="115" bestFit="1" customWidth="1"/>
    <col min="10754" max="10754" width="23.85546875" style="115" bestFit="1" customWidth="1"/>
    <col min="10755" max="10755" width="9.140625" style="115"/>
    <col min="10756" max="10756" width="17.42578125" style="115" customWidth="1"/>
    <col min="10757" max="10757" width="19.28515625" style="115" bestFit="1" customWidth="1"/>
    <col min="10758" max="10758" width="9.5703125" style="115" bestFit="1" customWidth="1"/>
    <col min="10759" max="10759" width="14.5703125" style="115" customWidth="1"/>
    <col min="10760" max="10760" width="15.42578125" style="115" customWidth="1"/>
    <col min="10761" max="10975" width="9.140625" style="115"/>
    <col min="10976" max="10976" width="26" style="115" bestFit="1" customWidth="1"/>
    <col min="10977" max="10979" width="26" style="115" customWidth="1"/>
    <col min="10980" max="10980" width="34.42578125" style="115" customWidth="1"/>
    <col min="10981" max="10981" width="17" style="115" customWidth="1"/>
    <col min="10982" max="10982" width="17.7109375" style="115" customWidth="1"/>
    <col min="10983" max="10997" width="20.85546875" style="115" customWidth="1"/>
    <col min="10998" max="10998" width="25.7109375" style="115" bestFit="1" customWidth="1"/>
    <col min="10999" max="11000" width="12.85546875" style="115" customWidth="1"/>
    <col min="11001" max="11001" width="20.42578125" style="115" customWidth="1"/>
    <col min="11002" max="11002" width="26.85546875" style="115" customWidth="1"/>
    <col min="11003" max="11003" width="28.140625" style="115" customWidth="1"/>
    <col min="11004" max="11008" width="10.42578125" style="115" customWidth="1"/>
    <col min="11009" max="11009" width="20.5703125" style="115" bestFit="1" customWidth="1"/>
    <col min="11010" max="11010" width="23.85546875" style="115" bestFit="1" customWidth="1"/>
    <col min="11011" max="11011" width="9.140625" style="115"/>
    <col min="11012" max="11012" width="17.42578125" style="115" customWidth="1"/>
    <col min="11013" max="11013" width="19.28515625" style="115" bestFit="1" customWidth="1"/>
    <col min="11014" max="11014" width="9.5703125" style="115" bestFit="1" customWidth="1"/>
    <col min="11015" max="11015" width="14.5703125" style="115" customWidth="1"/>
    <col min="11016" max="11016" width="15.42578125" style="115" customWidth="1"/>
    <col min="11017" max="11231" width="9.140625" style="115"/>
    <col min="11232" max="11232" width="26" style="115" bestFit="1" customWidth="1"/>
    <col min="11233" max="11235" width="26" style="115" customWidth="1"/>
    <col min="11236" max="11236" width="34.42578125" style="115" customWidth="1"/>
    <col min="11237" max="11237" width="17" style="115" customWidth="1"/>
    <col min="11238" max="11238" width="17.7109375" style="115" customWidth="1"/>
    <col min="11239" max="11253" width="20.85546875" style="115" customWidth="1"/>
    <col min="11254" max="11254" width="25.7109375" style="115" bestFit="1" customWidth="1"/>
    <col min="11255" max="11256" width="12.85546875" style="115" customWidth="1"/>
    <col min="11257" max="11257" width="20.42578125" style="115" customWidth="1"/>
    <col min="11258" max="11258" width="26.85546875" style="115" customWidth="1"/>
    <col min="11259" max="11259" width="28.140625" style="115" customWidth="1"/>
    <col min="11260" max="11264" width="10.42578125" style="115" customWidth="1"/>
    <col min="11265" max="11265" width="20.5703125" style="115" bestFit="1" customWidth="1"/>
    <col min="11266" max="11266" width="23.85546875" style="115" bestFit="1" customWidth="1"/>
    <col min="11267" max="11267" width="9.140625" style="115"/>
    <col min="11268" max="11268" width="17.42578125" style="115" customWidth="1"/>
    <col min="11269" max="11269" width="19.28515625" style="115" bestFit="1" customWidth="1"/>
    <col min="11270" max="11270" width="9.5703125" style="115" bestFit="1" customWidth="1"/>
    <col min="11271" max="11271" width="14.5703125" style="115" customWidth="1"/>
    <col min="11272" max="11272" width="15.42578125" style="115" customWidth="1"/>
    <col min="11273" max="11487" width="9.140625" style="115"/>
    <col min="11488" max="11488" width="26" style="115" bestFit="1" customWidth="1"/>
    <col min="11489" max="11491" width="26" style="115" customWidth="1"/>
    <col min="11492" max="11492" width="34.42578125" style="115" customWidth="1"/>
    <col min="11493" max="11493" width="17" style="115" customWidth="1"/>
    <col min="11494" max="11494" width="17.7109375" style="115" customWidth="1"/>
    <col min="11495" max="11509" width="20.85546875" style="115" customWidth="1"/>
    <col min="11510" max="11510" width="25.7109375" style="115" bestFit="1" customWidth="1"/>
    <col min="11511" max="11512" width="12.85546875" style="115" customWidth="1"/>
    <col min="11513" max="11513" width="20.42578125" style="115" customWidth="1"/>
    <col min="11514" max="11514" width="26.85546875" style="115" customWidth="1"/>
    <col min="11515" max="11515" width="28.140625" style="115" customWidth="1"/>
    <col min="11516" max="11520" width="10.42578125" style="115" customWidth="1"/>
    <col min="11521" max="11521" width="20.5703125" style="115" bestFit="1" customWidth="1"/>
    <col min="11522" max="11522" width="23.85546875" style="115" bestFit="1" customWidth="1"/>
    <col min="11523" max="11523" width="9.140625" style="115"/>
    <col min="11524" max="11524" width="17.42578125" style="115" customWidth="1"/>
    <col min="11525" max="11525" width="19.28515625" style="115" bestFit="1" customWidth="1"/>
    <col min="11526" max="11526" width="9.5703125" style="115" bestFit="1" customWidth="1"/>
    <col min="11527" max="11527" width="14.5703125" style="115" customWidth="1"/>
    <col min="11528" max="11528" width="15.42578125" style="115" customWidth="1"/>
    <col min="11529" max="11743" width="9.140625" style="115"/>
    <col min="11744" max="11744" width="26" style="115" bestFit="1" customWidth="1"/>
    <col min="11745" max="11747" width="26" style="115" customWidth="1"/>
    <col min="11748" max="11748" width="34.42578125" style="115" customWidth="1"/>
    <col min="11749" max="11749" width="17" style="115" customWidth="1"/>
    <col min="11750" max="11750" width="17.7109375" style="115" customWidth="1"/>
    <col min="11751" max="11765" width="20.85546875" style="115" customWidth="1"/>
    <col min="11766" max="11766" width="25.7109375" style="115" bestFit="1" customWidth="1"/>
    <col min="11767" max="11768" width="12.85546875" style="115" customWidth="1"/>
    <col min="11769" max="11769" width="20.42578125" style="115" customWidth="1"/>
    <col min="11770" max="11770" width="26.85546875" style="115" customWidth="1"/>
    <col min="11771" max="11771" width="28.140625" style="115" customWidth="1"/>
    <col min="11772" max="11776" width="10.42578125" style="115" customWidth="1"/>
    <col min="11777" max="11777" width="20.5703125" style="115" bestFit="1" customWidth="1"/>
    <col min="11778" max="11778" width="23.85546875" style="115" bestFit="1" customWidth="1"/>
    <col min="11779" max="11779" width="9.140625" style="115"/>
    <col min="11780" max="11780" width="17.42578125" style="115" customWidth="1"/>
    <col min="11781" max="11781" width="19.28515625" style="115" bestFit="1" customWidth="1"/>
    <col min="11782" max="11782" width="9.5703125" style="115" bestFit="1" customWidth="1"/>
    <col min="11783" max="11783" width="14.5703125" style="115" customWidth="1"/>
    <col min="11784" max="11784" width="15.42578125" style="115" customWidth="1"/>
    <col min="11785" max="11999" width="9.140625" style="115"/>
    <col min="12000" max="12000" width="26" style="115" bestFit="1" customWidth="1"/>
    <col min="12001" max="12003" width="26" style="115" customWidth="1"/>
    <col min="12004" max="12004" width="34.42578125" style="115" customWidth="1"/>
    <col min="12005" max="12005" width="17" style="115" customWidth="1"/>
    <col min="12006" max="12006" width="17.7109375" style="115" customWidth="1"/>
    <col min="12007" max="12021" width="20.85546875" style="115" customWidth="1"/>
    <col min="12022" max="12022" width="25.7109375" style="115" bestFit="1" customWidth="1"/>
    <col min="12023" max="12024" width="12.85546875" style="115" customWidth="1"/>
    <col min="12025" max="12025" width="20.42578125" style="115" customWidth="1"/>
    <col min="12026" max="12026" width="26.85546875" style="115" customWidth="1"/>
    <col min="12027" max="12027" width="28.140625" style="115" customWidth="1"/>
    <col min="12028" max="12032" width="10.42578125" style="115" customWidth="1"/>
    <col min="12033" max="12033" width="20.5703125" style="115" bestFit="1" customWidth="1"/>
    <col min="12034" max="12034" width="23.85546875" style="115" bestFit="1" customWidth="1"/>
    <col min="12035" max="12035" width="9.140625" style="115"/>
    <col min="12036" max="12036" width="17.42578125" style="115" customWidth="1"/>
    <col min="12037" max="12037" width="19.28515625" style="115" bestFit="1" customWidth="1"/>
    <col min="12038" max="12038" width="9.5703125" style="115" bestFit="1" customWidth="1"/>
    <col min="12039" max="12039" width="14.5703125" style="115" customWidth="1"/>
    <col min="12040" max="12040" width="15.42578125" style="115" customWidth="1"/>
    <col min="12041" max="12255" width="9.140625" style="115"/>
    <col min="12256" max="12256" width="26" style="115" bestFit="1" customWidth="1"/>
    <col min="12257" max="12259" width="26" style="115" customWidth="1"/>
    <col min="12260" max="12260" width="34.42578125" style="115" customWidth="1"/>
    <col min="12261" max="12261" width="17" style="115" customWidth="1"/>
    <col min="12262" max="12262" width="17.7109375" style="115" customWidth="1"/>
    <col min="12263" max="12277" width="20.85546875" style="115" customWidth="1"/>
    <col min="12278" max="12278" width="25.7109375" style="115" bestFit="1" customWidth="1"/>
    <col min="12279" max="12280" width="12.85546875" style="115" customWidth="1"/>
    <col min="12281" max="12281" width="20.42578125" style="115" customWidth="1"/>
    <col min="12282" max="12282" width="26.85546875" style="115" customWidth="1"/>
    <col min="12283" max="12283" width="28.140625" style="115" customWidth="1"/>
    <col min="12284" max="12288" width="10.42578125" style="115" customWidth="1"/>
    <col min="12289" max="12289" width="20.5703125" style="115" bestFit="1" customWidth="1"/>
    <col min="12290" max="12290" width="23.85546875" style="115" bestFit="1" customWidth="1"/>
    <col min="12291" max="12291" width="9.140625" style="115"/>
    <col min="12292" max="12292" width="17.42578125" style="115" customWidth="1"/>
    <col min="12293" max="12293" width="19.28515625" style="115" bestFit="1" customWidth="1"/>
    <col min="12294" max="12294" width="9.5703125" style="115" bestFit="1" customWidth="1"/>
    <col min="12295" max="12295" width="14.5703125" style="115" customWidth="1"/>
    <col min="12296" max="12296" width="15.42578125" style="115" customWidth="1"/>
    <col min="12297" max="12511" width="9.140625" style="115"/>
    <col min="12512" max="12512" width="26" style="115" bestFit="1" customWidth="1"/>
    <col min="12513" max="12515" width="26" style="115" customWidth="1"/>
    <col min="12516" max="12516" width="34.42578125" style="115" customWidth="1"/>
    <col min="12517" max="12517" width="17" style="115" customWidth="1"/>
    <col min="12518" max="12518" width="17.7109375" style="115" customWidth="1"/>
    <col min="12519" max="12533" width="20.85546875" style="115" customWidth="1"/>
    <col min="12534" max="12534" width="25.7109375" style="115" bestFit="1" customWidth="1"/>
    <col min="12535" max="12536" width="12.85546875" style="115" customWidth="1"/>
    <col min="12537" max="12537" width="20.42578125" style="115" customWidth="1"/>
    <col min="12538" max="12538" width="26.85546875" style="115" customWidth="1"/>
    <col min="12539" max="12539" width="28.140625" style="115" customWidth="1"/>
    <col min="12540" max="12544" width="10.42578125" style="115" customWidth="1"/>
    <col min="12545" max="12545" width="20.5703125" style="115" bestFit="1" customWidth="1"/>
    <col min="12546" max="12546" width="23.85546875" style="115" bestFit="1" customWidth="1"/>
    <col min="12547" max="12547" width="9.140625" style="115"/>
    <col min="12548" max="12548" width="17.42578125" style="115" customWidth="1"/>
    <col min="12549" max="12549" width="19.28515625" style="115" bestFit="1" customWidth="1"/>
    <col min="12550" max="12550" width="9.5703125" style="115" bestFit="1" customWidth="1"/>
    <col min="12551" max="12551" width="14.5703125" style="115" customWidth="1"/>
    <col min="12552" max="12552" width="15.42578125" style="115" customWidth="1"/>
    <col min="12553" max="12767" width="9.140625" style="115"/>
    <col min="12768" max="12768" width="26" style="115" bestFit="1" customWidth="1"/>
    <col min="12769" max="12771" width="26" style="115" customWidth="1"/>
    <col min="12772" max="12772" width="34.42578125" style="115" customWidth="1"/>
    <col min="12773" max="12773" width="17" style="115" customWidth="1"/>
    <col min="12774" max="12774" width="17.7109375" style="115" customWidth="1"/>
    <col min="12775" max="12789" width="20.85546875" style="115" customWidth="1"/>
    <col min="12790" max="12790" width="25.7109375" style="115" bestFit="1" customWidth="1"/>
    <col min="12791" max="12792" width="12.85546875" style="115" customWidth="1"/>
    <col min="12793" max="12793" width="20.42578125" style="115" customWidth="1"/>
    <col min="12794" max="12794" width="26.85546875" style="115" customWidth="1"/>
    <col min="12795" max="12795" width="28.140625" style="115" customWidth="1"/>
    <col min="12796" max="12800" width="10.42578125" style="115" customWidth="1"/>
    <col min="12801" max="12801" width="20.5703125" style="115" bestFit="1" customWidth="1"/>
    <col min="12802" max="12802" width="23.85546875" style="115" bestFit="1" customWidth="1"/>
    <col min="12803" max="12803" width="9.140625" style="115"/>
    <col min="12804" max="12804" width="17.42578125" style="115" customWidth="1"/>
    <col min="12805" max="12805" width="19.28515625" style="115" bestFit="1" customWidth="1"/>
    <col min="12806" max="12806" width="9.5703125" style="115" bestFit="1" customWidth="1"/>
    <col min="12807" max="12807" width="14.5703125" style="115" customWidth="1"/>
    <col min="12808" max="12808" width="15.42578125" style="115" customWidth="1"/>
    <col min="12809" max="13023" width="9.140625" style="115"/>
    <col min="13024" max="13024" width="26" style="115" bestFit="1" customWidth="1"/>
    <col min="13025" max="13027" width="26" style="115" customWidth="1"/>
    <col min="13028" max="13028" width="34.42578125" style="115" customWidth="1"/>
    <col min="13029" max="13029" width="17" style="115" customWidth="1"/>
    <col min="13030" max="13030" width="17.7109375" style="115" customWidth="1"/>
    <col min="13031" max="13045" width="20.85546875" style="115" customWidth="1"/>
    <col min="13046" max="13046" width="25.7109375" style="115" bestFit="1" customWidth="1"/>
    <col min="13047" max="13048" width="12.85546875" style="115" customWidth="1"/>
    <col min="13049" max="13049" width="20.42578125" style="115" customWidth="1"/>
    <col min="13050" max="13050" width="26.85546875" style="115" customWidth="1"/>
    <col min="13051" max="13051" width="28.140625" style="115" customWidth="1"/>
    <col min="13052" max="13056" width="10.42578125" style="115" customWidth="1"/>
    <col min="13057" max="13057" width="20.5703125" style="115" bestFit="1" customWidth="1"/>
    <col min="13058" max="13058" width="23.85546875" style="115" bestFit="1" customWidth="1"/>
    <col min="13059" max="13059" width="9.140625" style="115"/>
    <col min="13060" max="13060" width="17.42578125" style="115" customWidth="1"/>
    <col min="13061" max="13061" width="19.28515625" style="115" bestFit="1" customWidth="1"/>
    <col min="13062" max="13062" width="9.5703125" style="115" bestFit="1" customWidth="1"/>
    <col min="13063" max="13063" width="14.5703125" style="115" customWidth="1"/>
    <col min="13064" max="13064" width="15.42578125" style="115" customWidth="1"/>
    <col min="13065" max="13279" width="9.140625" style="115"/>
    <col min="13280" max="13280" width="26" style="115" bestFit="1" customWidth="1"/>
    <col min="13281" max="13283" width="26" style="115" customWidth="1"/>
    <col min="13284" max="13284" width="34.42578125" style="115" customWidth="1"/>
    <col min="13285" max="13285" width="17" style="115" customWidth="1"/>
    <col min="13286" max="13286" width="17.7109375" style="115" customWidth="1"/>
    <col min="13287" max="13301" width="20.85546875" style="115" customWidth="1"/>
    <col min="13302" max="13302" width="25.7109375" style="115" bestFit="1" customWidth="1"/>
    <col min="13303" max="13304" width="12.85546875" style="115" customWidth="1"/>
    <col min="13305" max="13305" width="20.42578125" style="115" customWidth="1"/>
    <col min="13306" max="13306" width="26.85546875" style="115" customWidth="1"/>
    <col min="13307" max="13307" width="28.140625" style="115" customWidth="1"/>
    <col min="13308" max="13312" width="10.42578125" style="115" customWidth="1"/>
    <col min="13313" max="13313" width="20.5703125" style="115" bestFit="1" customWidth="1"/>
    <col min="13314" max="13314" width="23.85546875" style="115" bestFit="1" customWidth="1"/>
    <col min="13315" max="13315" width="9.140625" style="115"/>
    <col min="13316" max="13316" width="17.42578125" style="115" customWidth="1"/>
    <col min="13317" max="13317" width="19.28515625" style="115" bestFit="1" customWidth="1"/>
    <col min="13318" max="13318" width="9.5703125" style="115" bestFit="1" customWidth="1"/>
    <col min="13319" max="13319" width="14.5703125" style="115" customWidth="1"/>
    <col min="13320" max="13320" width="15.42578125" style="115" customWidth="1"/>
    <col min="13321" max="13535" width="9.140625" style="115"/>
    <col min="13536" max="13536" width="26" style="115" bestFit="1" customWidth="1"/>
    <col min="13537" max="13539" width="26" style="115" customWidth="1"/>
    <col min="13540" max="13540" width="34.42578125" style="115" customWidth="1"/>
    <col min="13541" max="13541" width="17" style="115" customWidth="1"/>
    <col min="13542" max="13542" width="17.7109375" style="115" customWidth="1"/>
    <col min="13543" max="13557" width="20.85546875" style="115" customWidth="1"/>
    <col min="13558" max="13558" width="25.7109375" style="115" bestFit="1" customWidth="1"/>
    <col min="13559" max="13560" width="12.85546875" style="115" customWidth="1"/>
    <col min="13561" max="13561" width="20.42578125" style="115" customWidth="1"/>
    <col min="13562" max="13562" width="26.85546875" style="115" customWidth="1"/>
    <col min="13563" max="13563" width="28.140625" style="115" customWidth="1"/>
    <col min="13564" max="13568" width="10.42578125" style="115" customWidth="1"/>
    <col min="13569" max="13569" width="20.5703125" style="115" bestFit="1" customWidth="1"/>
    <col min="13570" max="13570" width="23.85546875" style="115" bestFit="1" customWidth="1"/>
    <col min="13571" max="13571" width="9.140625" style="115"/>
    <col min="13572" max="13572" width="17.42578125" style="115" customWidth="1"/>
    <col min="13573" max="13573" width="19.28515625" style="115" bestFit="1" customWidth="1"/>
    <col min="13574" max="13574" width="9.5703125" style="115" bestFit="1" customWidth="1"/>
    <col min="13575" max="13575" width="14.5703125" style="115" customWidth="1"/>
    <col min="13576" max="13576" width="15.42578125" style="115" customWidth="1"/>
    <col min="13577" max="13791" width="9.140625" style="115"/>
    <col min="13792" max="13792" width="26" style="115" bestFit="1" customWidth="1"/>
    <col min="13793" max="13795" width="26" style="115" customWidth="1"/>
    <col min="13796" max="13796" width="34.42578125" style="115" customWidth="1"/>
    <col min="13797" max="13797" width="17" style="115" customWidth="1"/>
    <col min="13798" max="13798" width="17.7109375" style="115" customWidth="1"/>
    <col min="13799" max="13813" width="20.85546875" style="115" customWidth="1"/>
    <col min="13814" max="13814" width="25.7109375" style="115" bestFit="1" customWidth="1"/>
    <col min="13815" max="13816" width="12.85546875" style="115" customWidth="1"/>
    <col min="13817" max="13817" width="20.42578125" style="115" customWidth="1"/>
    <col min="13818" max="13818" width="26.85546875" style="115" customWidth="1"/>
    <col min="13819" max="13819" width="28.140625" style="115" customWidth="1"/>
    <col min="13820" max="13824" width="10.42578125" style="115" customWidth="1"/>
    <col min="13825" max="13825" width="20.5703125" style="115" bestFit="1" customWidth="1"/>
    <col min="13826" max="13826" width="23.85546875" style="115" bestFit="1" customWidth="1"/>
    <col min="13827" max="13827" width="9.140625" style="115"/>
    <col min="13828" max="13828" width="17.42578125" style="115" customWidth="1"/>
    <col min="13829" max="13829" width="19.28515625" style="115" bestFit="1" customWidth="1"/>
    <col min="13830" max="13830" width="9.5703125" style="115" bestFit="1" customWidth="1"/>
    <col min="13831" max="13831" width="14.5703125" style="115" customWidth="1"/>
    <col min="13832" max="13832" width="15.42578125" style="115" customWidth="1"/>
    <col min="13833" max="14047" width="9.140625" style="115"/>
    <col min="14048" max="14048" width="26" style="115" bestFit="1" customWidth="1"/>
    <col min="14049" max="14051" width="26" style="115" customWidth="1"/>
    <col min="14052" max="14052" width="34.42578125" style="115" customWidth="1"/>
    <col min="14053" max="14053" width="17" style="115" customWidth="1"/>
    <col min="14054" max="14054" width="17.7109375" style="115" customWidth="1"/>
    <col min="14055" max="14069" width="20.85546875" style="115" customWidth="1"/>
    <col min="14070" max="14070" width="25.7109375" style="115" bestFit="1" customWidth="1"/>
    <col min="14071" max="14072" width="12.85546875" style="115" customWidth="1"/>
    <col min="14073" max="14073" width="20.42578125" style="115" customWidth="1"/>
    <col min="14074" max="14074" width="26.85546875" style="115" customWidth="1"/>
    <col min="14075" max="14075" width="28.140625" style="115" customWidth="1"/>
    <col min="14076" max="14080" width="10.42578125" style="115" customWidth="1"/>
    <col min="14081" max="14081" width="20.5703125" style="115" bestFit="1" customWidth="1"/>
    <col min="14082" max="14082" width="23.85546875" style="115" bestFit="1" customWidth="1"/>
    <col min="14083" max="14083" width="9.140625" style="115"/>
    <col min="14084" max="14084" width="17.42578125" style="115" customWidth="1"/>
    <col min="14085" max="14085" width="19.28515625" style="115" bestFit="1" customWidth="1"/>
    <col min="14086" max="14086" width="9.5703125" style="115" bestFit="1" customWidth="1"/>
    <col min="14087" max="14087" width="14.5703125" style="115" customWidth="1"/>
    <col min="14088" max="14088" width="15.42578125" style="115" customWidth="1"/>
    <col min="14089" max="14303" width="9.140625" style="115"/>
    <col min="14304" max="14304" width="26" style="115" bestFit="1" customWidth="1"/>
    <col min="14305" max="14307" width="26" style="115" customWidth="1"/>
    <col min="14308" max="14308" width="34.42578125" style="115" customWidth="1"/>
    <col min="14309" max="14309" width="17" style="115" customWidth="1"/>
    <col min="14310" max="14310" width="17.7109375" style="115" customWidth="1"/>
    <col min="14311" max="14325" width="20.85546875" style="115" customWidth="1"/>
    <col min="14326" max="14326" width="25.7109375" style="115" bestFit="1" customWidth="1"/>
    <col min="14327" max="14328" width="12.85546875" style="115" customWidth="1"/>
    <col min="14329" max="14329" width="20.42578125" style="115" customWidth="1"/>
    <col min="14330" max="14330" width="26.85546875" style="115" customWidth="1"/>
    <col min="14331" max="14331" width="28.140625" style="115" customWidth="1"/>
    <col min="14332" max="14336" width="10.42578125" style="115" customWidth="1"/>
    <col min="14337" max="14337" width="20.5703125" style="115" bestFit="1" customWidth="1"/>
    <col min="14338" max="14338" width="23.85546875" style="115" bestFit="1" customWidth="1"/>
    <col min="14339" max="14339" width="9.140625" style="115"/>
    <col min="14340" max="14340" width="17.42578125" style="115" customWidth="1"/>
    <col min="14341" max="14341" width="19.28515625" style="115" bestFit="1" customWidth="1"/>
    <col min="14342" max="14342" width="9.5703125" style="115" bestFit="1" customWidth="1"/>
    <col min="14343" max="14343" width="14.5703125" style="115" customWidth="1"/>
    <col min="14344" max="14344" width="15.42578125" style="115" customWidth="1"/>
    <col min="14345" max="14559" width="9.140625" style="115"/>
    <col min="14560" max="14560" width="26" style="115" bestFit="1" customWidth="1"/>
    <col min="14561" max="14563" width="26" style="115" customWidth="1"/>
    <col min="14564" max="14564" width="34.42578125" style="115" customWidth="1"/>
    <col min="14565" max="14565" width="17" style="115" customWidth="1"/>
    <col min="14566" max="14566" width="17.7109375" style="115" customWidth="1"/>
    <col min="14567" max="14581" width="20.85546875" style="115" customWidth="1"/>
    <col min="14582" max="14582" width="25.7109375" style="115" bestFit="1" customWidth="1"/>
    <col min="14583" max="14584" width="12.85546875" style="115" customWidth="1"/>
    <col min="14585" max="14585" width="20.42578125" style="115" customWidth="1"/>
    <col min="14586" max="14586" width="26.85546875" style="115" customWidth="1"/>
    <col min="14587" max="14587" width="28.140625" style="115" customWidth="1"/>
    <col min="14588" max="14592" width="10.42578125" style="115" customWidth="1"/>
    <col min="14593" max="14593" width="20.5703125" style="115" bestFit="1" customWidth="1"/>
    <col min="14594" max="14594" width="23.85546875" style="115" bestFit="1" customWidth="1"/>
    <col min="14595" max="14595" width="9.140625" style="115"/>
    <col min="14596" max="14596" width="17.42578125" style="115" customWidth="1"/>
    <col min="14597" max="14597" width="19.28515625" style="115" bestFit="1" customWidth="1"/>
    <col min="14598" max="14598" width="9.5703125" style="115" bestFit="1" customWidth="1"/>
    <col min="14599" max="14599" width="14.5703125" style="115" customWidth="1"/>
    <col min="14600" max="14600" width="15.42578125" style="115" customWidth="1"/>
    <col min="14601" max="14815" width="9.140625" style="115"/>
    <col min="14816" max="14816" width="26" style="115" bestFit="1" customWidth="1"/>
    <col min="14817" max="14819" width="26" style="115" customWidth="1"/>
    <col min="14820" max="14820" width="34.42578125" style="115" customWidth="1"/>
    <col min="14821" max="14821" width="17" style="115" customWidth="1"/>
    <col min="14822" max="14822" width="17.7109375" style="115" customWidth="1"/>
    <col min="14823" max="14837" width="20.85546875" style="115" customWidth="1"/>
    <col min="14838" max="14838" width="25.7109375" style="115" bestFit="1" customWidth="1"/>
    <col min="14839" max="14840" width="12.85546875" style="115" customWidth="1"/>
    <col min="14841" max="14841" width="20.42578125" style="115" customWidth="1"/>
    <col min="14842" max="14842" width="26.85546875" style="115" customWidth="1"/>
    <col min="14843" max="14843" width="28.140625" style="115" customWidth="1"/>
    <col min="14844" max="14848" width="10.42578125" style="115" customWidth="1"/>
    <col min="14849" max="14849" width="20.5703125" style="115" bestFit="1" customWidth="1"/>
    <col min="14850" max="14850" width="23.85546875" style="115" bestFit="1" customWidth="1"/>
    <col min="14851" max="14851" width="9.140625" style="115"/>
    <col min="14852" max="14852" width="17.42578125" style="115" customWidth="1"/>
    <col min="14853" max="14853" width="19.28515625" style="115" bestFit="1" customWidth="1"/>
    <col min="14854" max="14854" width="9.5703125" style="115" bestFit="1" customWidth="1"/>
    <col min="14855" max="14855" width="14.5703125" style="115" customWidth="1"/>
    <col min="14856" max="14856" width="15.42578125" style="115" customWidth="1"/>
    <col min="14857" max="15071" width="9.140625" style="115"/>
    <col min="15072" max="15072" width="26" style="115" bestFit="1" customWidth="1"/>
    <col min="15073" max="15075" width="26" style="115" customWidth="1"/>
    <col min="15076" max="15076" width="34.42578125" style="115" customWidth="1"/>
    <col min="15077" max="15077" width="17" style="115" customWidth="1"/>
    <col min="15078" max="15078" width="17.7109375" style="115" customWidth="1"/>
    <col min="15079" max="15093" width="20.85546875" style="115" customWidth="1"/>
    <col min="15094" max="15094" width="25.7109375" style="115" bestFit="1" customWidth="1"/>
    <col min="15095" max="15096" width="12.85546875" style="115" customWidth="1"/>
    <col min="15097" max="15097" width="20.42578125" style="115" customWidth="1"/>
    <col min="15098" max="15098" width="26.85546875" style="115" customWidth="1"/>
    <col min="15099" max="15099" width="28.140625" style="115" customWidth="1"/>
    <col min="15100" max="15104" width="10.42578125" style="115" customWidth="1"/>
    <col min="15105" max="15105" width="20.5703125" style="115" bestFit="1" customWidth="1"/>
    <col min="15106" max="15106" width="23.85546875" style="115" bestFit="1" customWidth="1"/>
    <col min="15107" max="15107" width="9.140625" style="115"/>
    <col min="15108" max="15108" width="17.42578125" style="115" customWidth="1"/>
    <col min="15109" max="15109" width="19.28515625" style="115" bestFit="1" customWidth="1"/>
    <col min="15110" max="15110" width="9.5703125" style="115" bestFit="1" customWidth="1"/>
    <col min="15111" max="15111" width="14.5703125" style="115" customWidth="1"/>
    <col min="15112" max="15112" width="15.42578125" style="115" customWidth="1"/>
    <col min="15113" max="15327" width="9.140625" style="115"/>
    <col min="15328" max="15328" width="26" style="115" bestFit="1" customWidth="1"/>
    <col min="15329" max="15331" width="26" style="115" customWidth="1"/>
    <col min="15332" max="15332" width="34.42578125" style="115" customWidth="1"/>
    <col min="15333" max="15333" width="17" style="115" customWidth="1"/>
    <col min="15334" max="15334" width="17.7109375" style="115" customWidth="1"/>
    <col min="15335" max="15349" width="20.85546875" style="115" customWidth="1"/>
    <col min="15350" max="15350" width="25.7109375" style="115" bestFit="1" customWidth="1"/>
    <col min="15351" max="15352" width="12.85546875" style="115" customWidth="1"/>
    <col min="15353" max="15353" width="20.42578125" style="115" customWidth="1"/>
    <col min="15354" max="15354" width="26.85546875" style="115" customWidth="1"/>
    <col min="15355" max="15355" width="28.140625" style="115" customWidth="1"/>
    <col min="15356" max="15360" width="10.42578125" style="115" customWidth="1"/>
    <col min="15361" max="15361" width="20.5703125" style="115" bestFit="1" customWidth="1"/>
    <col min="15362" max="15362" width="23.85546875" style="115" bestFit="1" customWidth="1"/>
    <col min="15363" max="15363" width="9.140625" style="115"/>
    <col min="15364" max="15364" width="17.42578125" style="115" customWidth="1"/>
    <col min="15365" max="15365" width="19.28515625" style="115" bestFit="1" customWidth="1"/>
    <col min="15366" max="15366" width="9.5703125" style="115" bestFit="1" customWidth="1"/>
    <col min="15367" max="15367" width="14.5703125" style="115" customWidth="1"/>
    <col min="15368" max="15368" width="15.42578125" style="115" customWidth="1"/>
    <col min="15369" max="15583" width="9.140625" style="115"/>
    <col min="15584" max="15584" width="26" style="115" bestFit="1" customWidth="1"/>
    <col min="15585" max="15587" width="26" style="115" customWidth="1"/>
    <col min="15588" max="15588" width="34.42578125" style="115" customWidth="1"/>
    <col min="15589" max="15589" width="17" style="115" customWidth="1"/>
    <col min="15590" max="15590" width="17.7109375" style="115" customWidth="1"/>
    <col min="15591" max="15605" width="20.85546875" style="115" customWidth="1"/>
    <col min="15606" max="15606" width="25.7109375" style="115" bestFit="1" customWidth="1"/>
    <col min="15607" max="15608" width="12.85546875" style="115" customWidth="1"/>
    <col min="15609" max="15609" width="20.42578125" style="115" customWidth="1"/>
    <col min="15610" max="15610" width="26.85546875" style="115" customWidth="1"/>
    <col min="15611" max="15611" width="28.140625" style="115" customWidth="1"/>
    <col min="15612" max="15616" width="10.42578125" style="115" customWidth="1"/>
    <col min="15617" max="15617" width="20.5703125" style="115" bestFit="1" customWidth="1"/>
    <col min="15618" max="15618" width="23.85546875" style="115" bestFit="1" customWidth="1"/>
    <col min="15619" max="15619" width="9.140625" style="115"/>
    <col min="15620" max="15620" width="17.42578125" style="115" customWidth="1"/>
    <col min="15621" max="15621" width="19.28515625" style="115" bestFit="1" customWidth="1"/>
    <col min="15622" max="15622" width="9.5703125" style="115" bestFit="1" customWidth="1"/>
    <col min="15623" max="15623" width="14.5703125" style="115" customWidth="1"/>
    <col min="15624" max="15624" width="15.42578125" style="115" customWidth="1"/>
    <col min="15625" max="15839" width="9.140625" style="115"/>
    <col min="15840" max="15840" width="26" style="115" bestFit="1" customWidth="1"/>
    <col min="15841" max="15843" width="26" style="115" customWidth="1"/>
    <col min="15844" max="15844" width="34.42578125" style="115" customWidth="1"/>
    <col min="15845" max="15845" width="17" style="115" customWidth="1"/>
    <col min="15846" max="15846" width="17.7109375" style="115" customWidth="1"/>
    <col min="15847" max="15861" width="20.85546875" style="115" customWidth="1"/>
    <col min="15862" max="15862" width="25.7109375" style="115" bestFit="1" customWidth="1"/>
    <col min="15863" max="15864" width="12.85546875" style="115" customWidth="1"/>
    <col min="15865" max="15865" width="20.42578125" style="115" customWidth="1"/>
    <col min="15866" max="15866" width="26.85546875" style="115" customWidth="1"/>
    <col min="15867" max="15867" width="28.140625" style="115" customWidth="1"/>
    <col min="15868" max="15872" width="10.42578125" style="115" customWidth="1"/>
    <col min="15873" max="15873" width="20.5703125" style="115" bestFit="1" customWidth="1"/>
    <col min="15874" max="15874" width="23.85546875" style="115" bestFit="1" customWidth="1"/>
    <col min="15875" max="15875" width="9.140625" style="115"/>
    <col min="15876" max="15876" width="17.42578125" style="115" customWidth="1"/>
    <col min="15877" max="15877" width="19.28515625" style="115" bestFit="1" customWidth="1"/>
    <col min="15878" max="15878" width="9.5703125" style="115" bestFit="1" customWidth="1"/>
    <col min="15879" max="15879" width="14.5703125" style="115" customWidth="1"/>
    <col min="15880" max="15880" width="15.42578125" style="115" customWidth="1"/>
    <col min="15881" max="16095" width="9.140625" style="115"/>
    <col min="16096" max="16096" width="26" style="115" bestFit="1" customWidth="1"/>
    <col min="16097" max="16099" width="26" style="115" customWidth="1"/>
    <col min="16100" max="16100" width="34.42578125" style="115" customWidth="1"/>
    <col min="16101" max="16101" width="17" style="115" customWidth="1"/>
    <col min="16102" max="16102" width="17.7109375" style="115" customWidth="1"/>
    <col min="16103" max="16117" width="20.85546875" style="115" customWidth="1"/>
    <col min="16118" max="16118" width="25.7109375" style="115" bestFit="1" customWidth="1"/>
    <col min="16119" max="16120" width="12.85546875" style="115" customWidth="1"/>
    <col min="16121" max="16121" width="20.42578125" style="115" customWidth="1"/>
    <col min="16122" max="16122" width="26.85546875" style="115" customWidth="1"/>
    <col min="16123" max="16123" width="28.140625" style="115" customWidth="1"/>
    <col min="16124" max="16128" width="10.42578125" style="115" customWidth="1"/>
    <col min="16129" max="16129" width="20.5703125" style="115" bestFit="1" customWidth="1"/>
    <col min="16130" max="16130" width="23.85546875" style="115" bestFit="1" customWidth="1"/>
    <col min="16131" max="16131" width="9.140625" style="115"/>
    <col min="16132" max="16132" width="17.42578125" style="115" customWidth="1"/>
    <col min="16133" max="16133" width="19.28515625" style="115" bestFit="1" customWidth="1"/>
    <col min="16134" max="16134" width="9.5703125" style="115" bestFit="1" customWidth="1"/>
    <col min="16135" max="16135" width="14.5703125" style="115" customWidth="1"/>
    <col min="16136" max="16136" width="15.42578125" style="115" customWidth="1"/>
    <col min="16137" max="16384" width="9.140625" style="115"/>
  </cols>
  <sheetData>
    <row r="5" spans="1:21" ht="8.25" customHeight="1"/>
    <row r="6" spans="1:21">
      <c r="A6" s="9" t="s">
        <v>124</v>
      </c>
      <c r="B6" s="116" t="s">
        <v>188</v>
      </c>
      <c r="G6" s="155"/>
    </row>
    <row r="7" spans="1:21" ht="15" customHeight="1"/>
    <row r="8" spans="1:21" ht="15" customHeight="1"/>
    <row r="9" spans="1:21" s="175" customFormat="1" ht="25.5" customHeight="1">
      <c r="C9" s="372" t="s">
        <v>184</v>
      </c>
      <c r="D9" s="372"/>
      <c r="E9" s="372"/>
      <c r="F9" s="372"/>
      <c r="G9" s="372"/>
      <c r="H9" s="372"/>
      <c r="I9" s="372"/>
      <c r="J9" s="372"/>
      <c r="K9" s="372"/>
      <c r="L9" s="372"/>
      <c r="M9" s="372"/>
      <c r="N9" s="372"/>
      <c r="O9" s="372"/>
      <c r="P9" s="372"/>
      <c r="Q9" s="372"/>
      <c r="R9" s="372"/>
      <c r="S9" s="372"/>
      <c r="T9" s="372"/>
      <c r="U9" s="372"/>
    </row>
    <row r="10" spans="1:21" ht="15" customHeight="1">
      <c r="C10" s="371">
        <v>1991</v>
      </c>
      <c r="D10" s="371"/>
      <c r="E10" s="371"/>
      <c r="F10" s="371"/>
      <c r="G10" s="376">
        <v>2001</v>
      </c>
      <c r="H10" s="376"/>
      <c r="I10" s="376"/>
      <c r="J10" s="376"/>
      <c r="K10" s="376"/>
      <c r="L10" s="376"/>
      <c r="M10" s="376"/>
      <c r="N10" s="376"/>
      <c r="O10" s="376"/>
      <c r="P10" s="375">
        <v>2011</v>
      </c>
      <c r="Q10" s="375"/>
      <c r="R10" s="375"/>
      <c r="S10" s="375"/>
      <c r="T10" s="375"/>
      <c r="U10" s="375"/>
    </row>
    <row r="11" spans="1:21" ht="15" customHeight="1">
      <c r="C11" s="371"/>
      <c r="D11" s="371"/>
      <c r="E11" s="371"/>
      <c r="F11" s="371"/>
      <c r="G11" s="373" t="s">
        <v>4</v>
      </c>
      <c r="H11" s="373" t="s">
        <v>152</v>
      </c>
      <c r="I11" s="373" t="s">
        <v>169</v>
      </c>
      <c r="J11" s="371" t="s">
        <v>192</v>
      </c>
      <c r="K11" s="371"/>
      <c r="L11" s="377" t="s">
        <v>198</v>
      </c>
      <c r="M11" s="377"/>
      <c r="N11" s="377"/>
      <c r="O11" s="377"/>
      <c r="P11" s="373" t="s">
        <v>4</v>
      </c>
      <c r="Q11" s="373" t="s">
        <v>152</v>
      </c>
      <c r="R11" s="373" t="s">
        <v>169</v>
      </c>
      <c r="S11" s="371" t="s">
        <v>192</v>
      </c>
      <c r="T11" s="371"/>
      <c r="U11" s="208" t="s">
        <v>198</v>
      </c>
    </row>
    <row r="12" spans="1:21" ht="36">
      <c r="B12" s="117"/>
      <c r="C12" s="176" t="s">
        <v>4</v>
      </c>
      <c r="D12" s="176" t="s">
        <v>149</v>
      </c>
      <c r="E12" s="176" t="s">
        <v>150</v>
      </c>
      <c r="F12" s="176" t="s">
        <v>169</v>
      </c>
      <c r="G12" s="374"/>
      <c r="H12" s="374"/>
      <c r="I12" s="374"/>
      <c r="J12" s="192" t="s">
        <v>149</v>
      </c>
      <c r="K12" s="192" t="s">
        <v>153</v>
      </c>
      <c r="L12" s="192" t="s">
        <v>185</v>
      </c>
      <c r="M12" s="192" t="s">
        <v>186</v>
      </c>
      <c r="N12" s="192" t="s">
        <v>187</v>
      </c>
      <c r="O12" s="192" t="s">
        <v>157</v>
      </c>
      <c r="P12" s="374"/>
      <c r="Q12" s="374"/>
      <c r="R12" s="374"/>
      <c r="S12" s="176" t="s">
        <v>149</v>
      </c>
      <c r="T12" s="176" t="s">
        <v>168</v>
      </c>
      <c r="U12" s="192" t="s">
        <v>203</v>
      </c>
    </row>
    <row r="13" spans="1:21" ht="15" customHeight="1">
      <c r="B13" s="13" t="s">
        <v>3</v>
      </c>
      <c r="C13" s="159">
        <f>SUM(D13:F13)</f>
        <v>3873403</v>
      </c>
      <c r="D13" s="160">
        <f>1698618+108448+249345+986457+12636</f>
        <v>3055504</v>
      </c>
      <c r="E13" s="160">
        <f>377608</f>
        <v>377608</v>
      </c>
      <c r="F13" s="162">
        <v>440291</v>
      </c>
      <c r="G13" s="169">
        <v>5019425</v>
      </c>
      <c r="H13" s="161">
        <v>4475648</v>
      </c>
      <c r="I13" s="161">
        <v>543777</v>
      </c>
      <c r="J13" s="169">
        <v>3551229</v>
      </c>
      <c r="K13" s="161">
        <v>924419</v>
      </c>
      <c r="L13" s="161">
        <v>105415</v>
      </c>
      <c r="M13" s="161">
        <v>80094</v>
      </c>
      <c r="N13" s="161">
        <v>27692</v>
      </c>
      <c r="O13" s="170">
        <v>330576</v>
      </c>
      <c r="P13" s="177">
        <v>5865390</v>
      </c>
      <c r="Q13" s="160">
        <f>S13+T13</f>
        <v>5130544</v>
      </c>
      <c r="R13" s="160">
        <v>734846</v>
      </c>
      <c r="S13" s="177">
        <v>3997378</v>
      </c>
      <c r="T13" s="160">
        <v>1133166</v>
      </c>
      <c r="U13" s="126">
        <v>110207</v>
      </c>
    </row>
    <row r="14" spans="1:21" ht="15" customHeight="1">
      <c r="B14" s="76" t="s">
        <v>0</v>
      </c>
      <c r="C14" s="163">
        <f>SUM(D14:F14)</f>
        <v>1363356</v>
      </c>
      <c r="D14" s="120">
        <f>358724+14847+64583+645088+4572</f>
        <v>1087814</v>
      </c>
      <c r="E14" s="120">
        <v>134971</v>
      </c>
      <c r="F14" s="164">
        <v>140571</v>
      </c>
      <c r="G14" s="171">
        <v>1281891</v>
      </c>
      <c r="H14" s="156">
        <v>1132564</v>
      </c>
      <c r="I14" s="156">
        <v>149327</v>
      </c>
      <c r="J14" s="171">
        <v>970762</v>
      </c>
      <c r="K14" s="156">
        <v>161802</v>
      </c>
      <c r="L14" s="156">
        <v>40024</v>
      </c>
      <c r="M14" s="156">
        <v>18379</v>
      </c>
      <c r="N14" s="156">
        <v>3581</v>
      </c>
      <c r="O14" s="172">
        <v>87343</v>
      </c>
      <c r="P14" s="178">
        <v>1485656</v>
      </c>
      <c r="Q14" s="120">
        <f>S14+T14</f>
        <v>272806</v>
      </c>
      <c r="R14" s="120">
        <v>50226</v>
      </c>
      <c r="S14" s="178">
        <v>237404</v>
      </c>
      <c r="T14" s="120">
        <v>35402</v>
      </c>
      <c r="U14" s="124">
        <v>25430</v>
      </c>
    </row>
    <row r="15" spans="1:21" ht="15" customHeight="1">
      <c r="B15" s="76" t="s">
        <v>1</v>
      </c>
      <c r="C15" s="163">
        <f>SUM(D15:F15)</f>
        <v>728586</v>
      </c>
      <c r="D15" s="120">
        <f>95266+3651+31833+469643+3240</f>
        <v>603633</v>
      </c>
      <c r="E15" s="120">
        <v>50326</v>
      </c>
      <c r="F15" s="164">
        <v>74627</v>
      </c>
      <c r="G15" s="171">
        <v>923162</v>
      </c>
      <c r="H15" s="156">
        <v>813038</v>
      </c>
      <c r="I15" s="156">
        <v>110124</v>
      </c>
      <c r="J15" s="171">
        <v>713916</v>
      </c>
      <c r="K15" s="156">
        <v>99122</v>
      </c>
      <c r="L15" s="156">
        <v>26942</v>
      </c>
      <c r="M15" s="156">
        <v>15219</v>
      </c>
      <c r="N15" s="156">
        <v>2377</v>
      </c>
      <c r="O15" s="172">
        <v>65586</v>
      </c>
      <c r="P15" s="178">
        <v>1065123</v>
      </c>
      <c r="Q15" s="120">
        <f>S15+T15</f>
        <v>929238</v>
      </c>
      <c r="R15" s="120">
        <v>135885</v>
      </c>
      <c r="S15" s="178">
        <v>822141</v>
      </c>
      <c r="T15" s="120">
        <v>107097</v>
      </c>
      <c r="U15" s="124">
        <f>25430+6682</f>
        <v>32112</v>
      </c>
    </row>
    <row r="16" spans="1:21" ht="15" customHeight="1">
      <c r="B16" s="76" t="s">
        <v>2</v>
      </c>
      <c r="C16" s="165">
        <f>SUM(D16:F16)</f>
        <v>265329</v>
      </c>
      <c r="D16" s="166">
        <f>23177+717+6558+194821+2347</f>
        <v>227620</v>
      </c>
      <c r="E16" s="166">
        <v>12706</v>
      </c>
      <c r="F16" s="168">
        <v>25003</v>
      </c>
      <c r="G16" s="173">
        <v>288481</v>
      </c>
      <c r="H16" s="167">
        <v>248135</v>
      </c>
      <c r="I16" s="167">
        <v>40346</v>
      </c>
      <c r="J16" s="173">
        <v>221868</v>
      </c>
      <c r="K16" s="167">
        <v>26267</v>
      </c>
      <c r="L16" s="167">
        <v>4599</v>
      </c>
      <c r="M16" s="167">
        <v>7673</v>
      </c>
      <c r="N16" s="167">
        <v>1175</v>
      </c>
      <c r="O16" s="174">
        <v>26899</v>
      </c>
      <c r="P16" s="179">
        <v>323032</v>
      </c>
      <c r="Q16" s="166">
        <f>S16+T16</f>
        <v>272806</v>
      </c>
      <c r="R16" s="166">
        <v>50226</v>
      </c>
      <c r="S16" s="179">
        <v>237404</v>
      </c>
      <c r="T16" s="166">
        <v>35402</v>
      </c>
      <c r="U16" s="125">
        <v>10903</v>
      </c>
    </row>
    <row r="17" spans="2:21" ht="15" customHeight="1">
      <c r="B17" s="157" t="s">
        <v>40</v>
      </c>
      <c r="C17" s="159"/>
      <c r="D17" s="184"/>
      <c r="E17" s="184"/>
      <c r="F17" s="185"/>
      <c r="G17" s="169">
        <v>8917</v>
      </c>
      <c r="H17" s="161">
        <v>7886</v>
      </c>
      <c r="I17" s="161">
        <v>1031</v>
      </c>
      <c r="J17" s="169">
        <v>7083</v>
      </c>
      <c r="K17" s="161">
        <v>803</v>
      </c>
      <c r="L17" s="161">
        <v>87</v>
      </c>
      <c r="M17" s="161">
        <v>114</v>
      </c>
      <c r="N17" s="161">
        <v>61</v>
      </c>
      <c r="O17" s="170">
        <v>769</v>
      </c>
      <c r="P17" s="177">
        <v>8872</v>
      </c>
      <c r="Q17" s="160">
        <f>S17+T17</f>
        <v>7997</v>
      </c>
      <c r="R17" s="160">
        <v>875</v>
      </c>
      <c r="S17" s="178">
        <v>6904</v>
      </c>
      <c r="T17" s="120">
        <v>1093</v>
      </c>
      <c r="U17" s="195" t="s">
        <v>166</v>
      </c>
    </row>
    <row r="18" spans="2:21" ht="15" customHeight="1">
      <c r="B18" s="119" t="s">
        <v>41</v>
      </c>
      <c r="C18" s="163"/>
      <c r="D18" s="158"/>
      <c r="E18" s="158"/>
      <c r="F18" s="186"/>
      <c r="G18" s="171">
        <v>8244</v>
      </c>
      <c r="H18" s="156">
        <v>6883</v>
      </c>
      <c r="I18" s="156">
        <v>1361</v>
      </c>
      <c r="J18" s="171">
        <v>6244</v>
      </c>
      <c r="K18" s="156">
        <v>639</v>
      </c>
      <c r="L18" s="156">
        <v>189</v>
      </c>
      <c r="M18" s="156">
        <v>477</v>
      </c>
      <c r="N18" s="156">
        <v>9</v>
      </c>
      <c r="O18" s="172">
        <v>686</v>
      </c>
      <c r="P18" s="178">
        <v>8900</v>
      </c>
      <c r="Q18" s="120">
        <f t="shared" ref="Q18:Q69" si="0">S18+T18</f>
        <v>7470</v>
      </c>
      <c r="R18" s="120">
        <v>1430</v>
      </c>
      <c r="S18" s="178">
        <v>6526</v>
      </c>
      <c r="T18" s="120">
        <v>944</v>
      </c>
      <c r="U18" s="195" t="s">
        <v>166</v>
      </c>
    </row>
    <row r="19" spans="2:21" ht="15" customHeight="1">
      <c r="B19" s="119" t="s">
        <v>42</v>
      </c>
      <c r="C19" s="163"/>
      <c r="D19" s="158"/>
      <c r="E19" s="158"/>
      <c r="F19" s="186"/>
      <c r="G19" s="171">
        <v>5267</v>
      </c>
      <c r="H19" s="156">
        <v>4709</v>
      </c>
      <c r="I19" s="156">
        <v>558</v>
      </c>
      <c r="J19" s="171">
        <v>4155</v>
      </c>
      <c r="K19" s="156">
        <v>554</v>
      </c>
      <c r="L19" s="156">
        <v>76</v>
      </c>
      <c r="M19" s="156">
        <v>61</v>
      </c>
      <c r="N19" s="156">
        <v>0</v>
      </c>
      <c r="O19" s="172">
        <v>421</v>
      </c>
      <c r="P19" s="178">
        <v>6106</v>
      </c>
      <c r="Q19" s="120">
        <f t="shared" si="0"/>
        <v>5262</v>
      </c>
      <c r="R19" s="120">
        <v>844</v>
      </c>
      <c r="S19" s="178">
        <v>4483</v>
      </c>
      <c r="T19" s="120">
        <v>779</v>
      </c>
      <c r="U19" s="195" t="s">
        <v>166</v>
      </c>
    </row>
    <row r="20" spans="2:21" ht="15" customHeight="1">
      <c r="B20" s="119" t="s">
        <v>43</v>
      </c>
      <c r="C20" s="163"/>
      <c r="D20" s="158"/>
      <c r="E20" s="158"/>
      <c r="F20" s="186"/>
      <c r="G20" s="171">
        <v>5222</v>
      </c>
      <c r="H20" s="156">
        <v>4744</v>
      </c>
      <c r="I20" s="156">
        <v>478</v>
      </c>
      <c r="J20" s="171">
        <v>4210</v>
      </c>
      <c r="K20" s="156">
        <v>534</v>
      </c>
      <c r="L20" s="156">
        <v>13</v>
      </c>
      <c r="M20" s="156">
        <v>79</v>
      </c>
      <c r="N20" s="156">
        <v>12</v>
      </c>
      <c r="O20" s="172">
        <v>374</v>
      </c>
      <c r="P20" s="178">
        <v>5381</v>
      </c>
      <c r="Q20" s="120">
        <f t="shared" si="0"/>
        <v>4673</v>
      </c>
      <c r="R20" s="120">
        <v>708</v>
      </c>
      <c r="S20" s="178">
        <v>4116</v>
      </c>
      <c r="T20" s="120">
        <v>557</v>
      </c>
      <c r="U20" s="195" t="s">
        <v>166</v>
      </c>
    </row>
    <row r="21" spans="2:21" ht="15" customHeight="1">
      <c r="B21" s="119" t="s">
        <v>44</v>
      </c>
      <c r="C21" s="163"/>
      <c r="D21" s="158"/>
      <c r="E21" s="158"/>
      <c r="F21" s="186"/>
      <c r="G21" s="171">
        <v>4393</v>
      </c>
      <c r="H21" s="156">
        <v>3973</v>
      </c>
      <c r="I21" s="156">
        <v>420</v>
      </c>
      <c r="J21" s="171">
        <v>3483</v>
      </c>
      <c r="K21" s="156">
        <v>490</v>
      </c>
      <c r="L21" s="156">
        <v>68</v>
      </c>
      <c r="M21" s="156">
        <v>90</v>
      </c>
      <c r="N21" s="156">
        <v>5</v>
      </c>
      <c r="O21" s="172">
        <v>257</v>
      </c>
      <c r="P21" s="178">
        <v>6235</v>
      </c>
      <c r="Q21" s="120">
        <f t="shared" si="0"/>
        <v>5259</v>
      </c>
      <c r="R21" s="120">
        <v>976</v>
      </c>
      <c r="S21" s="178">
        <v>4721</v>
      </c>
      <c r="T21" s="120">
        <v>538</v>
      </c>
      <c r="U21" s="195" t="s">
        <v>166</v>
      </c>
    </row>
    <row r="22" spans="2:21" ht="15" customHeight="1">
      <c r="B22" s="119" t="s">
        <v>45</v>
      </c>
      <c r="C22" s="163"/>
      <c r="D22" s="158"/>
      <c r="E22" s="158"/>
      <c r="F22" s="186"/>
      <c r="G22" s="171">
        <v>5887</v>
      </c>
      <c r="H22" s="156">
        <v>4500</v>
      </c>
      <c r="I22" s="156">
        <v>1387</v>
      </c>
      <c r="J22" s="171">
        <v>4193</v>
      </c>
      <c r="K22" s="156">
        <v>307</v>
      </c>
      <c r="L22" s="156">
        <v>145</v>
      </c>
      <c r="M22" s="156">
        <v>288</v>
      </c>
      <c r="N22" s="156">
        <v>29</v>
      </c>
      <c r="O22" s="172">
        <v>925</v>
      </c>
      <c r="P22" s="178">
        <v>6031</v>
      </c>
      <c r="Q22" s="120">
        <f t="shared" si="0"/>
        <v>4779</v>
      </c>
      <c r="R22" s="120">
        <v>1252</v>
      </c>
      <c r="S22" s="178">
        <v>4167</v>
      </c>
      <c r="T22" s="120">
        <v>612</v>
      </c>
      <c r="U22" s="195" t="s">
        <v>166</v>
      </c>
    </row>
    <row r="23" spans="2:21" ht="15" customHeight="1">
      <c r="B23" s="119" t="s">
        <v>46</v>
      </c>
      <c r="C23" s="163"/>
      <c r="D23" s="158"/>
      <c r="E23" s="158" t="s">
        <v>160</v>
      </c>
      <c r="F23" s="186"/>
      <c r="G23" s="171">
        <v>7096</v>
      </c>
      <c r="H23" s="156">
        <v>6423</v>
      </c>
      <c r="I23" s="156">
        <v>673</v>
      </c>
      <c r="J23" s="171">
        <v>5755</v>
      </c>
      <c r="K23" s="156">
        <v>668</v>
      </c>
      <c r="L23" s="156">
        <v>53</v>
      </c>
      <c r="M23" s="156">
        <v>115</v>
      </c>
      <c r="N23" s="156">
        <v>12</v>
      </c>
      <c r="O23" s="172">
        <v>493</v>
      </c>
      <c r="P23" s="178">
        <v>7636</v>
      </c>
      <c r="Q23" s="120">
        <f t="shared" si="0"/>
        <v>6335</v>
      </c>
      <c r="R23" s="120">
        <v>1301</v>
      </c>
      <c r="S23" s="178">
        <v>5546</v>
      </c>
      <c r="T23" s="120">
        <v>789</v>
      </c>
      <c r="U23" s="195" t="s">
        <v>166</v>
      </c>
    </row>
    <row r="24" spans="2:21" ht="15" customHeight="1">
      <c r="B24" s="119" t="s">
        <v>47</v>
      </c>
      <c r="C24" s="163"/>
      <c r="D24" s="158"/>
      <c r="E24" s="158"/>
      <c r="F24" s="186"/>
      <c r="G24" s="171">
        <v>19915</v>
      </c>
      <c r="H24" s="156">
        <v>18282</v>
      </c>
      <c r="I24" s="156">
        <v>1633</v>
      </c>
      <c r="J24" s="171">
        <v>16602</v>
      </c>
      <c r="K24" s="156">
        <v>1680</v>
      </c>
      <c r="L24" s="156">
        <v>162</v>
      </c>
      <c r="M24" s="156">
        <v>208</v>
      </c>
      <c r="N24" s="156">
        <v>20</v>
      </c>
      <c r="O24" s="172">
        <v>1243</v>
      </c>
      <c r="P24" s="178">
        <v>21199</v>
      </c>
      <c r="Q24" s="120">
        <f t="shared" si="0"/>
        <v>18713</v>
      </c>
      <c r="R24" s="120">
        <v>2486</v>
      </c>
      <c r="S24" s="178">
        <v>16515</v>
      </c>
      <c r="T24" s="120">
        <v>2198</v>
      </c>
      <c r="U24" s="195" t="s">
        <v>166</v>
      </c>
    </row>
    <row r="25" spans="2:21" ht="15" customHeight="1">
      <c r="B25" s="119" t="s">
        <v>48</v>
      </c>
      <c r="C25" s="163"/>
      <c r="D25" s="158"/>
      <c r="E25" s="158"/>
      <c r="F25" s="186"/>
      <c r="G25" s="171">
        <v>5293</v>
      </c>
      <c r="H25" s="156">
        <v>4700</v>
      </c>
      <c r="I25" s="156">
        <v>593</v>
      </c>
      <c r="J25" s="171">
        <v>4383</v>
      </c>
      <c r="K25" s="156">
        <v>317</v>
      </c>
      <c r="L25" s="156">
        <v>135</v>
      </c>
      <c r="M25" s="156">
        <v>93</v>
      </c>
      <c r="N25" s="156">
        <v>28</v>
      </c>
      <c r="O25" s="172">
        <v>337</v>
      </c>
      <c r="P25" s="178">
        <v>6194</v>
      </c>
      <c r="Q25" s="120">
        <f t="shared" si="0"/>
        <v>5450</v>
      </c>
      <c r="R25" s="120">
        <v>744</v>
      </c>
      <c r="S25" s="178">
        <v>4570</v>
      </c>
      <c r="T25" s="120">
        <v>880</v>
      </c>
      <c r="U25" s="195" t="s">
        <v>166</v>
      </c>
    </row>
    <row r="26" spans="2:21" ht="15" customHeight="1">
      <c r="B26" s="119" t="s">
        <v>49</v>
      </c>
      <c r="C26" s="163"/>
      <c r="D26" s="158"/>
      <c r="E26" s="128"/>
      <c r="F26" s="207" t="s">
        <v>161</v>
      </c>
      <c r="G26" s="171">
        <v>8412</v>
      </c>
      <c r="H26" s="156">
        <v>7228</v>
      </c>
      <c r="I26" s="156">
        <v>1184</v>
      </c>
      <c r="J26" s="171">
        <v>6162</v>
      </c>
      <c r="K26" s="156">
        <v>1066</v>
      </c>
      <c r="L26" s="156">
        <v>54</v>
      </c>
      <c r="M26" s="156">
        <v>173</v>
      </c>
      <c r="N26" s="156">
        <v>76</v>
      </c>
      <c r="O26" s="172">
        <v>881</v>
      </c>
      <c r="P26" s="178">
        <v>9235</v>
      </c>
      <c r="Q26" s="120">
        <f t="shared" si="0"/>
        <v>7599</v>
      </c>
      <c r="R26" s="120">
        <v>1636</v>
      </c>
      <c r="S26" s="178">
        <v>6592</v>
      </c>
      <c r="T26" s="120">
        <v>1007</v>
      </c>
      <c r="U26" s="195" t="s">
        <v>166</v>
      </c>
    </row>
    <row r="27" spans="2:21" ht="15" customHeight="1">
      <c r="B27" s="119" t="s">
        <v>50</v>
      </c>
      <c r="C27" s="163"/>
      <c r="D27" s="158"/>
      <c r="E27" s="158"/>
      <c r="F27" s="186"/>
      <c r="G27" s="171">
        <v>8341</v>
      </c>
      <c r="H27" s="156">
        <v>6998</v>
      </c>
      <c r="I27" s="156">
        <v>1343</v>
      </c>
      <c r="J27" s="171">
        <v>6289</v>
      </c>
      <c r="K27" s="156">
        <v>709</v>
      </c>
      <c r="L27" s="156">
        <v>593</v>
      </c>
      <c r="M27" s="156">
        <v>192</v>
      </c>
      <c r="N27" s="156">
        <v>9</v>
      </c>
      <c r="O27" s="172">
        <v>549</v>
      </c>
      <c r="P27" s="178">
        <v>11148</v>
      </c>
      <c r="Q27" s="120">
        <f t="shared" si="0"/>
        <v>10023</v>
      </c>
      <c r="R27" s="120">
        <v>1125</v>
      </c>
      <c r="S27" s="178">
        <v>8976</v>
      </c>
      <c r="T27" s="120">
        <v>1047</v>
      </c>
      <c r="U27" s="195" t="s">
        <v>166</v>
      </c>
    </row>
    <row r="28" spans="2:21" ht="15" customHeight="1">
      <c r="B28" s="119" t="s">
        <v>51</v>
      </c>
      <c r="C28" s="163"/>
      <c r="D28" s="158"/>
      <c r="E28" s="158"/>
      <c r="F28" s="186"/>
      <c r="G28" s="171">
        <v>361</v>
      </c>
      <c r="H28" s="156">
        <v>285</v>
      </c>
      <c r="I28" s="156">
        <v>76</v>
      </c>
      <c r="J28" s="171">
        <v>266</v>
      </c>
      <c r="K28" s="156">
        <v>19</v>
      </c>
      <c r="L28" s="156">
        <v>0</v>
      </c>
      <c r="M28" s="156">
        <v>71</v>
      </c>
      <c r="N28" s="156">
        <v>0</v>
      </c>
      <c r="O28" s="172">
        <v>5</v>
      </c>
      <c r="P28" s="178">
        <v>348</v>
      </c>
      <c r="Q28" s="120">
        <f t="shared" si="0"/>
        <v>212</v>
      </c>
      <c r="R28" s="120">
        <v>136</v>
      </c>
      <c r="S28" s="178">
        <v>190</v>
      </c>
      <c r="T28" s="120">
        <v>22</v>
      </c>
      <c r="U28" s="195" t="s">
        <v>166</v>
      </c>
    </row>
    <row r="29" spans="2:21" ht="15" customHeight="1">
      <c r="B29" s="119" t="s">
        <v>52</v>
      </c>
      <c r="C29" s="163"/>
      <c r="D29" s="158"/>
      <c r="E29" s="158"/>
      <c r="F29" s="186"/>
      <c r="G29" s="171">
        <v>3370</v>
      </c>
      <c r="H29" s="156">
        <v>2673</v>
      </c>
      <c r="I29" s="156">
        <v>697</v>
      </c>
      <c r="J29" s="171">
        <v>2502</v>
      </c>
      <c r="K29" s="156">
        <v>171</v>
      </c>
      <c r="L29" s="156">
        <v>12</v>
      </c>
      <c r="M29" s="156">
        <v>402</v>
      </c>
      <c r="N29" s="156">
        <v>28</v>
      </c>
      <c r="O29" s="172">
        <v>255</v>
      </c>
      <c r="P29" s="178">
        <v>4446</v>
      </c>
      <c r="Q29" s="120">
        <f t="shared" si="0"/>
        <v>3852</v>
      </c>
      <c r="R29" s="120">
        <v>594</v>
      </c>
      <c r="S29" s="178">
        <v>3650</v>
      </c>
      <c r="T29" s="120">
        <v>202</v>
      </c>
      <c r="U29" s="195" t="s">
        <v>166</v>
      </c>
    </row>
    <row r="30" spans="2:21" ht="15" customHeight="1">
      <c r="B30" s="119" t="s">
        <v>53</v>
      </c>
      <c r="C30" s="163"/>
      <c r="D30" s="158"/>
      <c r="E30" s="158"/>
      <c r="F30" s="186"/>
      <c r="G30" s="171">
        <v>2642</v>
      </c>
      <c r="H30" s="156">
        <v>2020</v>
      </c>
      <c r="I30" s="156">
        <v>622</v>
      </c>
      <c r="J30" s="171">
        <v>1858</v>
      </c>
      <c r="K30" s="156">
        <v>162</v>
      </c>
      <c r="L30" s="156">
        <v>26</v>
      </c>
      <c r="M30" s="156">
        <v>184</v>
      </c>
      <c r="N30" s="156">
        <v>11</v>
      </c>
      <c r="O30" s="172">
        <v>401</v>
      </c>
      <c r="P30" s="178">
        <v>2849</v>
      </c>
      <c r="Q30" s="120">
        <f t="shared" si="0"/>
        <v>2192</v>
      </c>
      <c r="R30" s="120">
        <v>657</v>
      </c>
      <c r="S30" s="178">
        <v>1783</v>
      </c>
      <c r="T30" s="120">
        <v>409</v>
      </c>
      <c r="U30" s="195" t="s">
        <v>166</v>
      </c>
    </row>
    <row r="31" spans="2:21" ht="15" customHeight="1">
      <c r="B31" s="119" t="s">
        <v>54</v>
      </c>
      <c r="C31" s="163"/>
      <c r="D31" s="158"/>
      <c r="E31" s="158"/>
      <c r="F31" s="186"/>
      <c r="G31" s="171">
        <v>1845</v>
      </c>
      <c r="H31" s="156">
        <v>1522</v>
      </c>
      <c r="I31" s="156">
        <v>323</v>
      </c>
      <c r="J31" s="171">
        <v>1378</v>
      </c>
      <c r="K31" s="156">
        <v>144</v>
      </c>
      <c r="L31" s="156">
        <v>18</v>
      </c>
      <c r="M31" s="156">
        <v>52</v>
      </c>
      <c r="N31" s="156">
        <v>61</v>
      </c>
      <c r="O31" s="172">
        <v>192</v>
      </c>
      <c r="P31" s="178">
        <v>2261</v>
      </c>
      <c r="Q31" s="120">
        <f t="shared" si="0"/>
        <v>1466</v>
      </c>
      <c r="R31" s="120">
        <v>795</v>
      </c>
      <c r="S31" s="178">
        <v>1114</v>
      </c>
      <c r="T31" s="120">
        <v>352</v>
      </c>
      <c r="U31" s="195" t="s">
        <v>166</v>
      </c>
    </row>
    <row r="32" spans="2:21" ht="15" customHeight="1">
      <c r="B32" s="119" t="s">
        <v>55</v>
      </c>
      <c r="C32" s="163"/>
      <c r="D32" s="158"/>
      <c r="E32" s="158"/>
      <c r="F32" s="186"/>
      <c r="G32" s="171">
        <v>3764</v>
      </c>
      <c r="H32" s="156">
        <v>3259</v>
      </c>
      <c r="I32" s="156">
        <v>505</v>
      </c>
      <c r="J32" s="171">
        <v>2964</v>
      </c>
      <c r="K32" s="156">
        <v>295</v>
      </c>
      <c r="L32" s="156">
        <v>65</v>
      </c>
      <c r="M32" s="156">
        <v>116</v>
      </c>
      <c r="N32" s="156">
        <v>22</v>
      </c>
      <c r="O32" s="172">
        <v>302</v>
      </c>
      <c r="P32" s="178">
        <v>4118</v>
      </c>
      <c r="Q32" s="120">
        <f t="shared" si="0"/>
        <v>3146</v>
      </c>
      <c r="R32" s="120">
        <v>972</v>
      </c>
      <c r="S32" s="178">
        <v>2699</v>
      </c>
      <c r="T32" s="120">
        <v>447</v>
      </c>
      <c r="U32" s="195" t="s">
        <v>166</v>
      </c>
    </row>
    <row r="33" spans="2:21" ht="15" customHeight="1">
      <c r="B33" s="119" t="s">
        <v>56</v>
      </c>
      <c r="C33" s="163"/>
      <c r="D33" s="158"/>
      <c r="E33" s="158"/>
      <c r="F33" s="186"/>
      <c r="G33" s="171">
        <v>4927</v>
      </c>
      <c r="H33" s="156">
        <v>3984</v>
      </c>
      <c r="I33" s="156">
        <v>943</v>
      </c>
      <c r="J33" s="171">
        <v>3558</v>
      </c>
      <c r="K33" s="156">
        <v>426</v>
      </c>
      <c r="L33" s="156">
        <v>101</v>
      </c>
      <c r="M33" s="156">
        <v>149</v>
      </c>
      <c r="N33" s="156">
        <v>14</v>
      </c>
      <c r="O33" s="172">
        <v>679</v>
      </c>
      <c r="P33" s="178">
        <v>5280</v>
      </c>
      <c r="Q33" s="120">
        <f t="shared" si="0"/>
        <v>3990</v>
      </c>
      <c r="R33" s="120">
        <v>1290</v>
      </c>
      <c r="S33" s="178">
        <v>3563</v>
      </c>
      <c r="T33" s="120">
        <v>427</v>
      </c>
      <c r="U33" s="195" t="s">
        <v>166</v>
      </c>
    </row>
    <row r="34" spans="2:21" ht="15" customHeight="1">
      <c r="B34" s="119" t="s">
        <v>57</v>
      </c>
      <c r="C34" s="163"/>
      <c r="D34" s="158"/>
      <c r="E34" s="158"/>
      <c r="F34" s="186"/>
      <c r="G34" s="171">
        <v>17361</v>
      </c>
      <c r="H34" s="156">
        <v>15451</v>
      </c>
      <c r="I34" s="156">
        <v>1910</v>
      </c>
      <c r="J34" s="171">
        <v>13558</v>
      </c>
      <c r="K34" s="156">
        <v>1893</v>
      </c>
      <c r="L34" s="156">
        <v>475</v>
      </c>
      <c r="M34" s="156">
        <v>115</v>
      </c>
      <c r="N34" s="156">
        <v>39</v>
      </c>
      <c r="O34" s="172">
        <v>1281</v>
      </c>
      <c r="P34" s="178">
        <v>21450</v>
      </c>
      <c r="Q34" s="120">
        <f t="shared" si="0"/>
        <v>19470</v>
      </c>
      <c r="R34" s="120">
        <v>1980</v>
      </c>
      <c r="S34" s="178">
        <v>16948</v>
      </c>
      <c r="T34" s="120">
        <v>2522</v>
      </c>
      <c r="U34" s="195" t="s">
        <v>166</v>
      </c>
    </row>
    <row r="35" spans="2:21" ht="15" customHeight="1">
      <c r="B35" s="119" t="s">
        <v>58</v>
      </c>
      <c r="C35" s="163"/>
      <c r="D35" s="158"/>
      <c r="E35" s="158"/>
      <c r="F35" s="186"/>
      <c r="G35" s="171">
        <v>346</v>
      </c>
      <c r="H35" s="156">
        <v>184</v>
      </c>
      <c r="I35" s="156">
        <v>162</v>
      </c>
      <c r="J35" s="171">
        <v>161</v>
      </c>
      <c r="K35" s="156">
        <v>23</v>
      </c>
      <c r="L35" s="156">
        <v>8</v>
      </c>
      <c r="M35" s="156">
        <v>11</v>
      </c>
      <c r="N35" s="156">
        <v>0</v>
      </c>
      <c r="O35" s="172">
        <v>143</v>
      </c>
      <c r="P35" s="178">
        <v>370</v>
      </c>
      <c r="Q35" s="120">
        <f t="shared" si="0"/>
        <v>194</v>
      </c>
      <c r="R35" s="120">
        <v>176</v>
      </c>
      <c r="S35" s="178">
        <v>170</v>
      </c>
      <c r="T35" s="120">
        <v>24</v>
      </c>
      <c r="U35" s="195" t="s">
        <v>166</v>
      </c>
    </row>
    <row r="36" spans="2:21" ht="15" customHeight="1">
      <c r="B36" s="119" t="s">
        <v>59</v>
      </c>
      <c r="C36" s="163"/>
      <c r="D36" s="158"/>
      <c r="E36" s="158"/>
      <c r="F36" s="186"/>
      <c r="G36" s="171">
        <v>236</v>
      </c>
      <c r="H36" s="156">
        <v>138</v>
      </c>
      <c r="I36" s="156">
        <v>98</v>
      </c>
      <c r="J36" s="171">
        <v>124</v>
      </c>
      <c r="K36" s="156">
        <v>14</v>
      </c>
      <c r="L36" s="156">
        <v>0</v>
      </c>
      <c r="M36" s="156">
        <v>51</v>
      </c>
      <c r="N36" s="156">
        <v>0</v>
      </c>
      <c r="O36" s="172">
        <v>47</v>
      </c>
      <c r="P36" s="178">
        <v>321</v>
      </c>
      <c r="Q36" s="120">
        <f t="shared" si="0"/>
        <v>251</v>
      </c>
      <c r="R36" s="120">
        <v>70</v>
      </c>
      <c r="S36" s="178">
        <v>160</v>
      </c>
      <c r="T36" s="120">
        <v>91</v>
      </c>
      <c r="U36" s="195" t="s">
        <v>166</v>
      </c>
    </row>
    <row r="37" spans="2:21" ht="15" customHeight="1">
      <c r="B37" s="119" t="s">
        <v>60</v>
      </c>
      <c r="C37" s="163"/>
      <c r="D37" s="158"/>
      <c r="E37" s="158"/>
      <c r="F37" s="186"/>
      <c r="G37" s="171">
        <v>14355</v>
      </c>
      <c r="H37" s="156">
        <v>13045</v>
      </c>
      <c r="I37" s="156">
        <v>1310</v>
      </c>
      <c r="J37" s="171">
        <v>11874</v>
      </c>
      <c r="K37" s="156">
        <v>1171</v>
      </c>
      <c r="L37" s="156">
        <v>34</v>
      </c>
      <c r="M37" s="156">
        <v>138</v>
      </c>
      <c r="N37" s="156">
        <v>80</v>
      </c>
      <c r="O37" s="172">
        <v>1058</v>
      </c>
      <c r="P37" s="178">
        <v>16669</v>
      </c>
      <c r="Q37" s="120">
        <f t="shared" si="0"/>
        <v>15218</v>
      </c>
      <c r="R37" s="120">
        <v>1451</v>
      </c>
      <c r="S37" s="178">
        <v>14029</v>
      </c>
      <c r="T37" s="120">
        <v>1189</v>
      </c>
      <c r="U37" s="195" t="s">
        <v>166</v>
      </c>
    </row>
    <row r="38" spans="2:21" ht="15" customHeight="1">
      <c r="B38" s="119" t="s">
        <v>61</v>
      </c>
      <c r="C38" s="163"/>
      <c r="D38" s="158"/>
      <c r="E38" s="158"/>
      <c r="F38" s="186"/>
      <c r="G38" s="171">
        <v>3205</v>
      </c>
      <c r="H38" s="156">
        <v>2670</v>
      </c>
      <c r="I38" s="156">
        <v>535</v>
      </c>
      <c r="J38" s="171">
        <v>2222</v>
      </c>
      <c r="K38" s="156">
        <v>448</v>
      </c>
      <c r="L38" s="156">
        <v>23</v>
      </c>
      <c r="M38" s="156">
        <v>146</v>
      </c>
      <c r="N38" s="156">
        <v>3</v>
      </c>
      <c r="O38" s="172">
        <v>363</v>
      </c>
      <c r="P38" s="178">
        <v>3248</v>
      </c>
      <c r="Q38" s="120">
        <f t="shared" si="0"/>
        <v>2408</v>
      </c>
      <c r="R38" s="120">
        <v>840</v>
      </c>
      <c r="S38" s="178">
        <v>2072</v>
      </c>
      <c r="T38" s="120">
        <v>336</v>
      </c>
      <c r="U38" s="195" t="s">
        <v>166</v>
      </c>
    </row>
    <row r="39" spans="2:21" ht="15" customHeight="1">
      <c r="B39" s="119" t="s">
        <v>62</v>
      </c>
      <c r="C39" s="163"/>
      <c r="D39" s="158"/>
      <c r="E39" s="158"/>
      <c r="F39" s="186"/>
      <c r="G39" s="171">
        <v>8374</v>
      </c>
      <c r="H39" s="156">
        <v>7227</v>
      </c>
      <c r="I39" s="156">
        <v>1147</v>
      </c>
      <c r="J39" s="171">
        <v>6271</v>
      </c>
      <c r="K39" s="156">
        <v>956</v>
      </c>
      <c r="L39" s="156">
        <v>108</v>
      </c>
      <c r="M39" s="156">
        <v>158</v>
      </c>
      <c r="N39" s="156">
        <v>56</v>
      </c>
      <c r="O39" s="172">
        <v>825</v>
      </c>
      <c r="P39" s="178">
        <v>10380</v>
      </c>
      <c r="Q39" s="120">
        <f t="shared" si="0"/>
        <v>8308</v>
      </c>
      <c r="R39" s="120">
        <v>2072</v>
      </c>
      <c r="S39" s="178">
        <v>6878</v>
      </c>
      <c r="T39" s="120">
        <v>1430</v>
      </c>
      <c r="U39" s="195" t="s">
        <v>166</v>
      </c>
    </row>
    <row r="40" spans="2:21" ht="15" customHeight="1">
      <c r="B40" s="119" t="s">
        <v>63</v>
      </c>
      <c r="C40" s="163"/>
      <c r="D40" s="158"/>
      <c r="E40" s="158"/>
      <c r="F40" s="186"/>
      <c r="G40" s="171">
        <v>3462</v>
      </c>
      <c r="H40" s="156">
        <v>2932</v>
      </c>
      <c r="I40" s="156">
        <v>530</v>
      </c>
      <c r="J40" s="171">
        <v>2586</v>
      </c>
      <c r="K40" s="156">
        <v>346</v>
      </c>
      <c r="L40" s="156">
        <v>61</v>
      </c>
      <c r="M40" s="156">
        <v>181</v>
      </c>
      <c r="N40" s="156">
        <v>22</v>
      </c>
      <c r="O40" s="172">
        <v>266</v>
      </c>
      <c r="P40" s="178">
        <v>3505</v>
      </c>
      <c r="Q40" s="120">
        <f t="shared" si="0"/>
        <v>2626</v>
      </c>
      <c r="R40" s="120">
        <v>879</v>
      </c>
      <c r="S40" s="178">
        <v>2112</v>
      </c>
      <c r="T40" s="120">
        <v>514</v>
      </c>
      <c r="U40" s="195" t="s">
        <v>166</v>
      </c>
    </row>
    <row r="41" spans="2:21" ht="15" customHeight="1">
      <c r="B41" s="119" t="s">
        <v>64</v>
      </c>
      <c r="C41" s="163"/>
      <c r="D41" s="158"/>
      <c r="E41" s="158"/>
      <c r="F41" s="186"/>
      <c r="G41" s="171">
        <v>7829</v>
      </c>
      <c r="H41" s="156">
        <v>6752</v>
      </c>
      <c r="I41" s="156">
        <v>1077</v>
      </c>
      <c r="J41" s="171">
        <v>5988</v>
      </c>
      <c r="K41" s="156">
        <v>764</v>
      </c>
      <c r="L41" s="156">
        <v>78</v>
      </c>
      <c r="M41" s="156">
        <v>140</v>
      </c>
      <c r="N41" s="156">
        <v>30</v>
      </c>
      <c r="O41" s="172">
        <v>829</v>
      </c>
      <c r="P41" s="178">
        <v>8308</v>
      </c>
      <c r="Q41" s="120">
        <f t="shared" si="0"/>
        <v>6984</v>
      </c>
      <c r="R41" s="120">
        <v>1324</v>
      </c>
      <c r="S41" s="178">
        <v>6010</v>
      </c>
      <c r="T41" s="120">
        <v>974</v>
      </c>
      <c r="U41" s="195" t="s">
        <v>166</v>
      </c>
    </row>
    <row r="42" spans="2:21" ht="15" customHeight="1">
      <c r="B42" s="119" t="s">
        <v>65</v>
      </c>
      <c r="C42" s="163"/>
      <c r="D42" s="158"/>
      <c r="E42" s="158"/>
      <c r="F42" s="186"/>
      <c r="G42" s="171">
        <v>4677</v>
      </c>
      <c r="H42" s="156">
        <v>3568</v>
      </c>
      <c r="I42" s="156">
        <v>1109</v>
      </c>
      <c r="J42" s="171">
        <v>3252</v>
      </c>
      <c r="K42" s="156">
        <v>316</v>
      </c>
      <c r="L42" s="156">
        <v>41</v>
      </c>
      <c r="M42" s="156">
        <v>133</v>
      </c>
      <c r="N42" s="156">
        <v>19</v>
      </c>
      <c r="O42" s="172">
        <v>916</v>
      </c>
      <c r="P42" s="178">
        <v>4937</v>
      </c>
      <c r="Q42" s="120">
        <f t="shared" si="0"/>
        <v>3900</v>
      </c>
      <c r="R42" s="120">
        <v>1037</v>
      </c>
      <c r="S42" s="178">
        <v>3321</v>
      </c>
      <c r="T42" s="120">
        <v>579</v>
      </c>
      <c r="U42" s="195" t="s">
        <v>166</v>
      </c>
    </row>
    <row r="43" spans="2:21" ht="15" customHeight="1">
      <c r="B43" s="119" t="s">
        <v>66</v>
      </c>
      <c r="C43" s="163"/>
      <c r="D43" s="158"/>
      <c r="E43" s="158"/>
      <c r="F43" s="186"/>
      <c r="G43" s="171">
        <v>633</v>
      </c>
      <c r="H43" s="156">
        <v>459</v>
      </c>
      <c r="I43" s="156">
        <v>174</v>
      </c>
      <c r="J43" s="171">
        <v>395</v>
      </c>
      <c r="K43" s="156">
        <v>64</v>
      </c>
      <c r="L43" s="156">
        <v>22</v>
      </c>
      <c r="M43" s="156">
        <v>79</v>
      </c>
      <c r="N43" s="156">
        <v>0</v>
      </c>
      <c r="O43" s="172">
        <v>73</v>
      </c>
      <c r="P43" s="178">
        <v>676</v>
      </c>
      <c r="Q43" s="120">
        <f t="shared" si="0"/>
        <v>516</v>
      </c>
      <c r="R43" s="120">
        <v>160</v>
      </c>
      <c r="S43" s="178">
        <v>359</v>
      </c>
      <c r="T43" s="120">
        <v>157</v>
      </c>
      <c r="U43" s="195" t="s">
        <v>166</v>
      </c>
    </row>
    <row r="44" spans="2:21" ht="15" customHeight="1">
      <c r="B44" s="119" t="s">
        <v>67</v>
      </c>
      <c r="C44" s="163"/>
      <c r="D44" s="158"/>
      <c r="E44" s="158"/>
      <c r="F44" s="186"/>
      <c r="G44" s="171">
        <v>2633</v>
      </c>
      <c r="H44" s="156">
        <v>1966</v>
      </c>
      <c r="I44" s="156">
        <v>667</v>
      </c>
      <c r="J44" s="171">
        <v>1805</v>
      </c>
      <c r="K44" s="156">
        <v>161</v>
      </c>
      <c r="L44" s="156">
        <v>42</v>
      </c>
      <c r="M44" s="156">
        <v>187</v>
      </c>
      <c r="N44" s="156">
        <v>6</v>
      </c>
      <c r="O44" s="172">
        <v>432</v>
      </c>
      <c r="P44" s="178">
        <v>2951</v>
      </c>
      <c r="Q44" s="120">
        <f t="shared" si="0"/>
        <v>2202</v>
      </c>
      <c r="R44" s="120">
        <v>749</v>
      </c>
      <c r="S44" s="178">
        <v>1818</v>
      </c>
      <c r="T44" s="120">
        <v>384</v>
      </c>
      <c r="U44" s="195" t="s">
        <v>166</v>
      </c>
    </row>
    <row r="45" spans="2:21" ht="15" customHeight="1">
      <c r="B45" s="119" t="s">
        <v>68</v>
      </c>
      <c r="C45" s="163"/>
      <c r="D45" s="158"/>
      <c r="E45" s="158"/>
      <c r="F45" s="186"/>
      <c r="G45" s="171">
        <v>3622</v>
      </c>
      <c r="H45" s="156">
        <v>2964</v>
      </c>
      <c r="I45" s="156">
        <v>658</v>
      </c>
      <c r="J45" s="171">
        <v>2577</v>
      </c>
      <c r="K45" s="156">
        <v>387</v>
      </c>
      <c r="L45" s="156">
        <v>68</v>
      </c>
      <c r="M45" s="156">
        <v>90</v>
      </c>
      <c r="N45" s="156">
        <v>55</v>
      </c>
      <c r="O45" s="172">
        <v>445</v>
      </c>
      <c r="P45" s="178">
        <v>3530</v>
      </c>
      <c r="Q45" s="120">
        <f t="shared" si="0"/>
        <v>2940</v>
      </c>
      <c r="R45" s="120">
        <v>590</v>
      </c>
      <c r="S45" s="178">
        <v>2591</v>
      </c>
      <c r="T45" s="120">
        <v>349</v>
      </c>
      <c r="U45" s="195" t="s">
        <v>166</v>
      </c>
    </row>
    <row r="46" spans="2:21" ht="15" customHeight="1">
      <c r="B46" s="119" t="s">
        <v>69</v>
      </c>
      <c r="C46" s="163"/>
      <c r="D46" s="158"/>
      <c r="E46" s="158"/>
      <c r="F46" s="186"/>
      <c r="G46" s="171">
        <v>4243</v>
      </c>
      <c r="H46" s="156">
        <v>3520</v>
      </c>
      <c r="I46" s="156">
        <v>723</v>
      </c>
      <c r="J46" s="171">
        <v>3136</v>
      </c>
      <c r="K46" s="156">
        <v>384</v>
      </c>
      <c r="L46" s="156">
        <v>38</v>
      </c>
      <c r="M46" s="156">
        <v>143</v>
      </c>
      <c r="N46" s="156">
        <v>36</v>
      </c>
      <c r="O46" s="172">
        <v>506</v>
      </c>
      <c r="P46" s="178">
        <v>4302</v>
      </c>
      <c r="Q46" s="120">
        <f t="shared" si="0"/>
        <v>3594</v>
      </c>
      <c r="R46" s="120">
        <v>708</v>
      </c>
      <c r="S46" s="178">
        <v>3103</v>
      </c>
      <c r="T46" s="120">
        <v>491</v>
      </c>
      <c r="U46" s="195" t="s">
        <v>166</v>
      </c>
    </row>
    <row r="47" spans="2:21" ht="15" customHeight="1">
      <c r="B47" s="119" t="s">
        <v>70</v>
      </c>
      <c r="C47" s="163"/>
      <c r="D47" s="158"/>
      <c r="E47" s="158"/>
      <c r="F47" s="186"/>
      <c r="G47" s="171">
        <v>414</v>
      </c>
      <c r="H47" s="156">
        <v>345</v>
      </c>
      <c r="I47" s="156">
        <v>69</v>
      </c>
      <c r="J47" s="171">
        <v>295</v>
      </c>
      <c r="K47" s="156">
        <v>50</v>
      </c>
      <c r="L47" s="156">
        <v>5</v>
      </c>
      <c r="M47" s="156">
        <v>14</v>
      </c>
      <c r="N47" s="156">
        <v>3</v>
      </c>
      <c r="O47" s="172">
        <v>47</v>
      </c>
      <c r="P47" s="178">
        <v>627</v>
      </c>
      <c r="Q47" s="120">
        <f t="shared" si="0"/>
        <v>365</v>
      </c>
      <c r="R47" s="120">
        <v>262</v>
      </c>
      <c r="S47" s="178">
        <v>321</v>
      </c>
      <c r="T47" s="120">
        <v>44</v>
      </c>
      <c r="U47" s="195" t="s">
        <v>166</v>
      </c>
    </row>
    <row r="48" spans="2:21" ht="15" customHeight="1">
      <c r="B48" s="119" t="s">
        <v>71</v>
      </c>
      <c r="C48" s="163"/>
      <c r="D48" s="158"/>
      <c r="E48" s="158"/>
      <c r="F48" s="186"/>
      <c r="G48" s="171">
        <v>4857</v>
      </c>
      <c r="H48" s="156">
        <v>4177</v>
      </c>
      <c r="I48" s="156">
        <v>680</v>
      </c>
      <c r="J48" s="171">
        <v>3810</v>
      </c>
      <c r="K48" s="156">
        <v>367</v>
      </c>
      <c r="L48" s="156">
        <v>43</v>
      </c>
      <c r="M48" s="156">
        <v>81</v>
      </c>
      <c r="N48" s="156">
        <v>18</v>
      </c>
      <c r="O48" s="172">
        <v>538</v>
      </c>
      <c r="P48" s="178">
        <v>5253</v>
      </c>
      <c r="Q48" s="120">
        <f t="shared" si="0"/>
        <v>4297</v>
      </c>
      <c r="R48" s="120">
        <v>956</v>
      </c>
      <c r="S48" s="178">
        <v>3736</v>
      </c>
      <c r="T48" s="120">
        <v>561</v>
      </c>
      <c r="U48" s="195" t="s">
        <v>166</v>
      </c>
    </row>
    <row r="49" spans="2:21" ht="15" customHeight="1">
      <c r="B49" s="119" t="s">
        <v>72</v>
      </c>
      <c r="C49" s="163"/>
      <c r="D49" s="158"/>
      <c r="E49" s="158"/>
      <c r="F49" s="186"/>
      <c r="G49" s="171">
        <v>19969</v>
      </c>
      <c r="H49" s="156">
        <v>18613</v>
      </c>
      <c r="I49" s="156">
        <v>1356</v>
      </c>
      <c r="J49" s="171">
        <v>17199</v>
      </c>
      <c r="K49" s="156">
        <v>1414</v>
      </c>
      <c r="L49" s="156">
        <v>344</v>
      </c>
      <c r="M49" s="156">
        <v>111</v>
      </c>
      <c r="N49" s="156">
        <v>29</v>
      </c>
      <c r="O49" s="172">
        <v>872</v>
      </c>
      <c r="P49" s="178">
        <v>26054</v>
      </c>
      <c r="Q49" s="120">
        <f t="shared" si="0"/>
        <v>23650</v>
      </c>
      <c r="R49" s="120">
        <v>2404</v>
      </c>
      <c r="S49" s="178">
        <v>20882</v>
      </c>
      <c r="T49" s="120">
        <v>2768</v>
      </c>
      <c r="U49" s="195" t="s">
        <v>166</v>
      </c>
    </row>
    <row r="50" spans="2:21" ht="15" customHeight="1">
      <c r="B50" s="119" t="s">
        <v>73</v>
      </c>
      <c r="C50" s="163"/>
      <c r="D50" s="158"/>
      <c r="E50" s="158"/>
      <c r="F50" s="186"/>
      <c r="G50" s="171">
        <v>559</v>
      </c>
      <c r="H50" s="156">
        <v>421</v>
      </c>
      <c r="I50" s="156">
        <v>138</v>
      </c>
      <c r="J50" s="171">
        <v>373</v>
      </c>
      <c r="K50" s="156">
        <v>48</v>
      </c>
      <c r="L50" s="156">
        <v>9</v>
      </c>
      <c r="M50" s="156">
        <v>35</v>
      </c>
      <c r="N50" s="156">
        <v>17</v>
      </c>
      <c r="O50" s="172">
        <v>77</v>
      </c>
      <c r="P50" s="178">
        <v>556</v>
      </c>
      <c r="Q50" s="120">
        <f t="shared" si="0"/>
        <v>392</v>
      </c>
      <c r="R50" s="120">
        <v>164</v>
      </c>
      <c r="S50" s="178">
        <v>319</v>
      </c>
      <c r="T50" s="120">
        <v>73</v>
      </c>
      <c r="U50" s="195" t="s">
        <v>166</v>
      </c>
    </row>
    <row r="51" spans="2:21" ht="15" customHeight="1">
      <c r="B51" s="119" t="s">
        <v>74</v>
      </c>
      <c r="C51" s="163"/>
      <c r="D51" s="158"/>
      <c r="E51" s="158"/>
      <c r="F51" s="186"/>
      <c r="G51" s="171">
        <v>9827</v>
      </c>
      <c r="H51" s="156">
        <v>8423</v>
      </c>
      <c r="I51" s="156">
        <v>1404</v>
      </c>
      <c r="J51" s="171">
        <v>7666</v>
      </c>
      <c r="K51" s="156">
        <v>757</v>
      </c>
      <c r="L51" s="156">
        <v>119</v>
      </c>
      <c r="M51" s="156">
        <v>364</v>
      </c>
      <c r="N51" s="156">
        <v>81</v>
      </c>
      <c r="O51" s="172">
        <v>840</v>
      </c>
      <c r="P51" s="178">
        <v>9481</v>
      </c>
      <c r="Q51" s="120">
        <f t="shared" si="0"/>
        <v>8189</v>
      </c>
      <c r="R51" s="120">
        <v>1292</v>
      </c>
      <c r="S51" s="178">
        <v>7250</v>
      </c>
      <c r="T51" s="120">
        <v>939</v>
      </c>
      <c r="U51" s="195" t="s">
        <v>166</v>
      </c>
    </row>
    <row r="52" spans="2:21" ht="15" customHeight="1">
      <c r="B52" s="119" t="s">
        <v>75</v>
      </c>
      <c r="C52" s="163"/>
      <c r="D52" s="158"/>
      <c r="E52" s="158"/>
      <c r="F52" s="186"/>
      <c r="G52" s="171">
        <v>1646</v>
      </c>
      <c r="H52" s="156">
        <v>1199</v>
      </c>
      <c r="I52" s="156">
        <v>447</v>
      </c>
      <c r="J52" s="171">
        <v>999</v>
      </c>
      <c r="K52" s="156">
        <v>200</v>
      </c>
      <c r="L52" s="156">
        <v>10</v>
      </c>
      <c r="M52" s="156">
        <v>52</v>
      </c>
      <c r="N52" s="156">
        <v>0</v>
      </c>
      <c r="O52" s="172">
        <v>385</v>
      </c>
      <c r="P52" s="178">
        <v>1565</v>
      </c>
      <c r="Q52" s="120">
        <f t="shared" si="0"/>
        <v>958</v>
      </c>
      <c r="R52" s="120">
        <v>607</v>
      </c>
      <c r="S52" s="178">
        <v>836</v>
      </c>
      <c r="T52" s="120">
        <v>122</v>
      </c>
      <c r="U52" s="195" t="s">
        <v>166</v>
      </c>
    </row>
    <row r="53" spans="2:21" ht="15" customHeight="1">
      <c r="B53" s="119" t="s">
        <v>76</v>
      </c>
      <c r="C53" s="163"/>
      <c r="D53" s="158"/>
      <c r="E53" s="158"/>
      <c r="F53" s="186"/>
      <c r="G53" s="171">
        <v>2856</v>
      </c>
      <c r="H53" s="156">
        <v>2079</v>
      </c>
      <c r="I53" s="156">
        <v>777</v>
      </c>
      <c r="J53" s="171">
        <v>1727</v>
      </c>
      <c r="K53" s="156">
        <v>352</v>
      </c>
      <c r="L53" s="156">
        <v>42</v>
      </c>
      <c r="M53" s="156">
        <v>118</v>
      </c>
      <c r="N53" s="156">
        <v>1</v>
      </c>
      <c r="O53" s="172">
        <v>616</v>
      </c>
      <c r="P53" s="178">
        <v>2885</v>
      </c>
      <c r="Q53" s="120">
        <f t="shared" si="0"/>
        <v>2132</v>
      </c>
      <c r="R53" s="120">
        <v>753</v>
      </c>
      <c r="S53" s="178">
        <v>1866</v>
      </c>
      <c r="T53" s="120">
        <v>266</v>
      </c>
      <c r="U53" s="195" t="s">
        <v>166</v>
      </c>
    </row>
    <row r="54" spans="2:21" ht="15" customHeight="1">
      <c r="B54" s="119" t="s">
        <v>77</v>
      </c>
      <c r="C54" s="163"/>
      <c r="D54" s="158"/>
      <c r="E54" s="158"/>
      <c r="F54" s="186"/>
      <c r="G54" s="171">
        <v>1204</v>
      </c>
      <c r="H54" s="156">
        <v>926</v>
      </c>
      <c r="I54" s="156">
        <v>278</v>
      </c>
      <c r="J54" s="171">
        <v>779</v>
      </c>
      <c r="K54" s="156">
        <v>147</v>
      </c>
      <c r="L54" s="156">
        <v>22</v>
      </c>
      <c r="M54" s="156">
        <v>145</v>
      </c>
      <c r="N54" s="156">
        <v>8</v>
      </c>
      <c r="O54" s="172">
        <v>103</v>
      </c>
      <c r="P54" s="178">
        <v>1092</v>
      </c>
      <c r="Q54" s="120">
        <f t="shared" si="0"/>
        <v>876</v>
      </c>
      <c r="R54" s="120">
        <v>216</v>
      </c>
      <c r="S54" s="178">
        <v>663</v>
      </c>
      <c r="T54" s="120">
        <v>213</v>
      </c>
      <c r="U54" s="195" t="s">
        <v>166</v>
      </c>
    </row>
    <row r="55" spans="2:21" ht="15" customHeight="1">
      <c r="B55" s="119" t="s">
        <v>78</v>
      </c>
      <c r="C55" s="163"/>
      <c r="D55" s="158"/>
      <c r="E55" s="158"/>
      <c r="F55" s="186"/>
      <c r="G55" s="171">
        <v>17300</v>
      </c>
      <c r="H55" s="156">
        <v>15421</v>
      </c>
      <c r="I55" s="156">
        <v>1879</v>
      </c>
      <c r="J55" s="171">
        <v>13604</v>
      </c>
      <c r="K55" s="156">
        <v>1817</v>
      </c>
      <c r="L55" s="156">
        <v>288</v>
      </c>
      <c r="M55" s="156">
        <v>292</v>
      </c>
      <c r="N55" s="156">
        <v>16</v>
      </c>
      <c r="O55" s="172">
        <v>1283</v>
      </c>
      <c r="P55" s="178">
        <v>20232</v>
      </c>
      <c r="Q55" s="120">
        <f t="shared" si="0"/>
        <v>17228</v>
      </c>
      <c r="R55" s="120">
        <v>3004</v>
      </c>
      <c r="S55" s="178">
        <v>15128</v>
      </c>
      <c r="T55" s="120">
        <v>2100</v>
      </c>
      <c r="U55" s="195" t="s">
        <v>166</v>
      </c>
    </row>
    <row r="56" spans="2:21" ht="15" customHeight="1">
      <c r="B56" s="119" t="s">
        <v>79</v>
      </c>
      <c r="C56" s="163"/>
      <c r="D56" s="158"/>
      <c r="E56" s="158"/>
      <c r="F56" s="186"/>
      <c r="G56" s="171">
        <v>3682</v>
      </c>
      <c r="H56" s="156">
        <v>3406</v>
      </c>
      <c r="I56" s="156">
        <v>276</v>
      </c>
      <c r="J56" s="171">
        <v>3064</v>
      </c>
      <c r="K56" s="156">
        <v>342</v>
      </c>
      <c r="L56" s="156">
        <v>40</v>
      </c>
      <c r="M56" s="156">
        <v>28</v>
      </c>
      <c r="N56" s="156">
        <v>5</v>
      </c>
      <c r="O56" s="172">
        <v>203</v>
      </c>
      <c r="P56" s="178">
        <v>4216</v>
      </c>
      <c r="Q56" s="120">
        <f t="shared" si="0"/>
        <v>3641</v>
      </c>
      <c r="R56" s="120">
        <v>575</v>
      </c>
      <c r="S56" s="178">
        <v>3284</v>
      </c>
      <c r="T56" s="120">
        <v>357</v>
      </c>
      <c r="U56" s="195" t="s">
        <v>166</v>
      </c>
    </row>
    <row r="57" spans="2:21" ht="15" customHeight="1">
      <c r="B57" s="119" t="s">
        <v>80</v>
      </c>
      <c r="C57" s="163"/>
      <c r="D57" s="158"/>
      <c r="E57" s="158"/>
      <c r="F57" s="186"/>
      <c r="G57" s="171">
        <v>8828</v>
      </c>
      <c r="H57" s="156">
        <v>7372</v>
      </c>
      <c r="I57" s="156">
        <v>1456</v>
      </c>
      <c r="J57" s="171">
        <v>6732</v>
      </c>
      <c r="K57" s="156">
        <v>640</v>
      </c>
      <c r="L57" s="156">
        <v>98</v>
      </c>
      <c r="M57" s="156">
        <v>242</v>
      </c>
      <c r="N57" s="156">
        <v>46</v>
      </c>
      <c r="O57" s="172">
        <v>1070</v>
      </c>
      <c r="P57" s="178">
        <v>9483</v>
      </c>
      <c r="Q57" s="120">
        <f t="shared" si="0"/>
        <v>7920</v>
      </c>
      <c r="R57" s="120">
        <v>1563</v>
      </c>
      <c r="S57" s="178">
        <v>7011</v>
      </c>
      <c r="T57" s="120">
        <v>909</v>
      </c>
      <c r="U57" s="195" t="s">
        <v>166</v>
      </c>
    </row>
    <row r="58" spans="2:21" ht="15" customHeight="1">
      <c r="B58" s="119" t="s">
        <v>81</v>
      </c>
      <c r="C58" s="163"/>
      <c r="D58" s="158"/>
      <c r="E58" s="158"/>
      <c r="F58" s="186"/>
      <c r="G58" s="171">
        <v>6566</v>
      </c>
      <c r="H58" s="156">
        <v>5974</v>
      </c>
      <c r="I58" s="156">
        <v>592</v>
      </c>
      <c r="J58" s="171">
        <v>5473</v>
      </c>
      <c r="K58" s="156">
        <v>501</v>
      </c>
      <c r="L58" s="156">
        <v>38</v>
      </c>
      <c r="M58" s="156">
        <v>87</v>
      </c>
      <c r="N58" s="156">
        <v>8</v>
      </c>
      <c r="O58" s="172">
        <v>459</v>
      </c>
      <c r="P58" s="178">
        <v>6782</v>
      </c>
      <c r="Q58" s="120">
        <f t="shared" si="0"/>
        <v>6075</v>
      </c>
      <c r="R58" s="120">
        <v>707</v>
      </c>
      <c r="S58" s="178">
        <v>5096</v>
      </c>
      <c r="T58" s="120">
        <v>979</v>
      </c>
      <c r="U58" s="195" t="s">
        <v>166</v>
      </c>
    </row>
    <row r="59" spans="2:21" ht="15" customHeight="1">
      <c r="B59" s="119" t="s">
        <v>82</v>
      </c>
      <c r="C59" s="163"/>
      <c r="D59" s="158"/>
      <c r="E59" s="158"/>
      <c r="F59" s="186"/>
      <c r="G59" s="171">
        <v>6247</v>
      </c>
      <c r="H59" s="156">
        <v>5495</v>
      </c>
      <c r="I59" s="156">
        <v>752</v>
      </c>
      <c r="J59" s="171">
        <v>4696</v>
      </c>
      <c r="K59" s="156">
        <v>799</v>
      </c>
      <c r="L59" s="156">
        <v>73</v>
      </c>
      <c r="M59" s="156">
        <v>250</v>
      </c>
      <c r="N59" s="156">
        <v>14</v>
      </c>
      <c r="O59" s="172">
        <v>415</v>
      </c>
      <c r="P59" s="178">
        <v>6426</v>
      </c>
      <c r="Q59" s="120">
        <f t="shared" si="0"/>
        <v>5285</v>
      </c>
      <c r="R59" s="120">
        <v>1141</v>
      </c>
      <c r="S59" s="178">
        <v>4512</v>
      </c>
      <c r="T59" s="120">
        <v>773</v>
      </c>
      <c r="U59" s="195" t="s">
        <v>166</v>
      </c>
    </row>
    <row r="60" spans="2:21" ht="15" customHeight="1">
      <c r="B60" s="119" t="s">
        <v>83</v>
      </c>
      <c r="C60" s="163"/>
      <c r="D60" s="158"/>
      <c r="E60" s="158"/>
      <c r="F60" s="186"/>
      <c r="G60" s="171">
        <v>10820</v>
      </c>
      <c r="H60" s="156">
        <v>8893</v>
      </c>
      <c r="I60" s="156">
        <v>1927</v>
      </c>
      <c r="J60" s="171">
        <v>7614</v>
      </c>
      <c r="K60" s="156">
        <v>1279</v>
      </c>
      <c r="L60" s="156">
        <v>314</v>
      </c>
      <c r="M60" s="156">
        <v>339</v>
      </c>
      <c r="N60" s="156">
        <v>60</v>
      </c>
      <c r="O60" s="172">
        <v>1214</v>
      </c>
      <c r="P60" s="178">
        <v>11883</v>
      </c>
      <c r="Q60" s="120">
        <f t="shared" si="0"/>
        <v>9825</v>
      </c>
      <c r="R60" s="120">
        <v>2058</v>
      </c>
      <c r="S60" s="178">
        <v>8326</v>
      </c>
      <c r="T60" s="120">
        <v>1499</v>
      </c>
      <c r="U60" s="195" t="s">
        <v>166</v>
      </c>
    </row>
    <row r="61" spans="2:21" ht="15" customHeight="1">
      <c r="B61" s="119" t="s">
        <v>84</v>
      </c>
      <c r="C61" s="163"/>
      <c r="D61" s="158"/>
      <c r="E61" s="158"/>
      <c r="F61" s="186"/>
      <c r="G61" s="171">
        <v>2166</v>
      </c>
      <c r="H61" s="156">
        <v>1703</v>
      </c>
      <c r="I61" s="156">
        <v>463</v>
      </c>
      <c r="J61" s="171">
        <v>1466</v>
      </c>
      <c r="K61" s="156">
        <v>237</v>
      </c>
      <c r="L61" s="156">
        <v>41</v>
      </c>
      <c r="M61" s="156">
        <v>159</v>
      </c>
      <c r="N61" s="156">
        <v>27</v>
      </c>
      <c r="O61" s="172">
        <v>236</v>
      </c>
      <c r="P61" s="178">
        <v>2327</v>
      </c>
      <c r="Q61" s="120">
        <f t="shared" si="0"/>
        <v>1593</v>
      </c>
      <c r="R61" s="120">
        <v>734</v>
      </c>
      <c r="S61" s="178">
        <v>1350</v>
      </c>
      <c r="T61" s="120">
        <v>243</v>
      </c>
      <c r="U61" s="195" t="s">
        <v>166</v>
      </c>
    </row>
    <row r="62" spans="2:21" ht="15" customHeight="1">
      <c r="B62" s="119" t="s">
        <v>85</v>
      </c>
      <c r="C62" s="163"/>
      <c r="D62" s="158"/>
      <c r="E62" s="158"/>
      <c r="F62" s="186"/>
      <c r="G62" s="171">
        <v>3205</v>
      </c>
      <c r="H62" s="156">
        <v>2742</v>
      </c>
      <c r="I62" s="156">
        <v>463</v>
      </c>
      <c r="J62" s="171">
        <v>2530</v>
      </c>
      <c r="K62" s="156">
        <v>212</v>
      </c>
      <c r="L62" s="156">
        <v>26</v>
      </c>
      <c r="M62" s="156">
        <v>119</v>
      </c>
      <c r="N62" s="156">
        <v>3</v>
      </c>
      <c r="O62" s="172">
        <v>315</v>
      </c>
      <c r="P62" s="178">
        <v>3321</v>
      </c>
      <c r="Q62" s="120">
        <f t="shared" si="0"/>
        <v>2760</v>
      </c>
      <c r="R62" s="120">
        <v>561</v>
      </c>
      <c r="S62" s="178">
        <v>2365</v>
      </c>
      <c r="T62" s="120">
        <v>395</v>
      </c>
      <c r="U62" s="195" t="s">
        <v>166</v>
      </c>
    </row>
    <row r="63" spans="2:21" ht="15" customHeight="1">
      <c r="B63" s="119" t="s">
        <v>86</v>
      </c>
      <c r="C63" s="163"/>
      <c r="D63" s="158"/>
      <c r="E63" s="158"/>
      <c r="F63" s="186"/>
      <c r="G63" s="171">
        <v>1241</v>
      </c>
      <c r="H63" s="156">
        <v>940</v>
      </c>
      <c r="I63" s="156">
        <v>301</v>
      </c>
      <c r="J63" s="171">
        <v>806</v>
      </c>
      <c r="K63" s="156">
        <v>134</v>
      </c>
      <c r="L63" s="156">
        <v>28</v>
      </c>
      <c r="M63" s="156">
        <v>64</v>
      </c>
      <c r="N63" s="156">
        <v>38</v>
      </c>
      <c r="O63" s="172">
        <v>171</v>
      </c>
      <c r="P63" s="178">
        <v>1138</v>
      </c>
      <c r="Q63" s="120">
        <f t="shared" si="0"/>
        <v>961</v>
      </c>
      <c r="R63" s="120">
        <v>177</v>
      </c>
      <c r="S63" s="178">
        <v>859</v>
      </c>
      <c r="T63" s="120">
        <v>102</v>
      </c>
      <c r="U63" s="195" t="s">
        <v>166</v>
      </c>
    </row>
    <row r="64" spans="2:21" ht="15" customHeight="1">
      <c r="B64" s="119" t="s">
        <v>87</v>
      </c>
      <c r="C64" s="163"/>
      <c r="D64" s="158"/>
      <c r="E64" s="158"/>
      <c r="F64" s="186"/>
      <c r="G64" s="171">
        <v>995</v>
      </c>
      <c r="H64" s="156">
        <v>560</v>
      </c>
      <c r="I64" s="156">
        <v>435</v>
      </c>
      <c r="J64" s="171">
        <v>463</v>
      </c>
      <c r="K64" s="156">
        <v>97</v>
      </c>
      <c r="L64" s="156">
        <v>60</v>
      </c>
      <c r="M64" s="156">
        <v>88</v>
      </c>
      <c r="N64" s="156">
        <v>0</v>
      </c>
      <c r="O64" s="172">
        <v>287</v>
      </c>
      <c r="P64" s="178">
        <v>1159</v>
      </c>
      <c r="Q64" s="120">
        <f t="shared" si="0"/>
        <v>585</v>
      </c>
      <c r="R64" s="120">
        <v>574</v>
      </c>
      <c r="S64" s="178">
        <v>383</v>
      </c>
      <c r="T64" s="120">
        <v>202</v>
      </c>
      <c r="U64" s="195" t="s">
        <v>166</v>
      </c>
    </row>
    <row r="65" spans="2:21" ht="15" customHeight="1">
      <c r="B65" s="119" t="s">
        <v>88</v>
      </c>
      <c r="C65" s="163"/>
      <c r="D65" s="158"/>
      <c r="E65" s="158"/>
      <c r="F65" s="186"/>
      <c r="G65" s="171">
        <v>2089</v>
      </c>
      <c r="H65" s="156">
        <v>1646</v>
      </c>
      <c r="I65" s="156">
        <v>443</v>
      </c>
      <c r="J65" s="171">
        <v>1492</v>
      </c>
      <c r="K65" s="156">
        <v>154</v>
      </c>
      <c r="L65" s="156">
        <v>59</v>
      </c>
      <c r="M65" s="156">
        <v>278</v>
      </c>
      <c r="N65" s="156">
        <v>0</v>
      </c>
      <c r="O65" s="172">
        <v>106</v>
      </c>
      <c r="P65" s="178">
        <v>2036</v>
      </c>
      <c r="Q65" s="120">
        <f t="shared" si="0"/>
        <v>1609</v>
      </c>
      <c r="R65" s="120">
        <v>427</v>
      </c>
      <c r="S65" s="178">
        <v>1277</v>
      </c>
      <c r="T65" s="120">
        <v>332</v>
      </c>
      <c r="U65" s="195" t="s">
        <v>166</v>
      </c>
    </row>
    <row r="66" spans="2:21" ht="15" customHeight="1">
      <c r="B66" s="119" t="s">
        <v>89</v>
      </c>
      <c r="C66" s="163"/>
      <c r="D66" s="158"/>
      <c r="E66" s="158"/>
      <c r="F66" s="186"/>
      <c r="G66" s="171">
        <v>3326</v>
      </c>
      <c r="H66" s="156">
        <v>2817</v>
      </c>
      <c r="I66" s="156">
        <v>509</v>
      </c>
      <c r="J66" s="171">
        <v>2434</v>
      </c>
      <c r="K66" s="156">
        <v>383</v>
      </c>
      <c r="L66" s="156">
        <v>67</v>
      </c>
      <c r="M66" s="156">
        <v>196</v>
      </c>
      <c r="N66" s="156">
        <v>18</v>
      </c>
      <c r="O66" s="172">
        <v>228</v>
      </c>
      <c r="P66" s="178">
        <v>4043</v>
      </c>
      <c r="Q66" s="120">
        <f t="shared" si="0"/>
        <v>3300</v>
      </c>
      <c r="R66" s="120">
        <v>743</v>
      </c>
      <c r="S66" s="178">
        <v>2732</v>
      </c>
      <c r="T66" s="120">
        <v>568</v>
      </c>
      <c r="U66" s="195" t="s">
        <v>166</v>
      </c>
    </row>
    <row r="67" spans="2:21" ht="15" customHeight="1">
      <c r="B67" s="119" t="s">
        <v>90</v>
      </c>
      <c r="C67" s="163"/>
      <c r="D67" s="158"/>
      <c r="E67" s="158"/>
      <c r="F67" s="186"/>
      <c r="G67" s="171">
        <v>2841</v>
      </c>
      <c r="H67" s="156">
        <v>2146</v>
      </c>
      <c r="I67" s="156">
        <v>695</v>
      </c>
      <c r="J67" s="171">
        <v>1940</v>
      </c>
      <c r="K67" s="156">
        <v>206</v>
      </c>
      <c r="L67" s="156">
        <v>32</v>
      </c>
      <c r="M67" s="156">
        <v>118</v>
      </c>
      <c r="N67" s="156">
        <v>6</v>
      </c>
      <c r="O67" s="172">
        <v>539</v>
      </c>
      <c r="P67" s="178">
        <v>2644</v>
      </c>
      <c r="Q67" s="120">
        <f t="shared" si="0"/>
        <v>2149</v>
      </c>
      <c r="R67" s="120">
        <v>495</v>
      </c>
      <c r="S67" s="178">
        <v>1781</v>
      </c>
      <c r="T67" s="120">
        <v>368</v>
      </c>
      <c r="U67" s="195" t="s">
        <v>166</v>
      </c>
    </row>
    <row r="68" spans="2:21" ht="15" customHeight="1">
      <c r="B68" s="119" t="s">
        <v>91</v>
      </c>
      <c r="C68" s="163"/>
      <c r="D68" s="158"/>
      <c r="E68" s="158"/>
      <c r="F68" s="186"/>
      <c r="G68" s="171">
        <v>820</v>
      </c>
      <c r="H68" s="156">
        <v>608</v>
      </c>
      <c r="I68" s="156">
        <v>212</v>
      </c>
      <c r="J68" s="171">
        <v>514</v>
      </c>
      <c r="K68" s="156">
        <v>94</v>
      </c>
      <c r="L68" s="156">
        <v>19</v>
      </c>
      <c r="M68" s="156">
        <v>21</v>
      </c>
      <c r="N68" s="156">
        <v>0</v>
      </c>
      <c r="O68" s="172">
        <v>172</v>
      </c>
      <c r="P68" s="178">
        <v>862</v>
      </c>
      <c r="Q68" s="120">
        <f t="shared" si="0"/>
        <v>496</v>
      </c>
      <c r="R68" s="120">
        <v>366</v>
      </c>
      <c r="S68" s="178">
        <v>410</v>
      </c>
      <c r="T68" s="120">
        <v>86</v>
      </c>
      <c r="U68" s="195" t="s">
        <v>166</v>
      </c>
    </row>
    <row r="69" spans="2:21" ht="15" customHeight="1">
      <c r="B69" s="119" t="s">
        <v>92</v>
      </c>
      <c r="C69" s="165"/>
      <c r="D69" s="187"/>
      <c r="E69" s="187"/>
      <c r="F69" s="188"/>
      <c r="G69" s="173">
        <v>2151</v>
      </c>
      <c r="H69" s="167">
        <v>1284</v>
      </c>
      <c r="I69" s="167">
        <v>867</v>
      </c>
      <c r="J69" s="173">
        <v>1158</v>
      </c>
      <c r="K69" s="167">
        <v>126</v>
      </c>
      <c r="L69" s="167">
        <v>27</v>
      </c>
      <c r="M69" s="167">
        <v>36</v>
      </c>
      <c r="N69" s="167">
        <v>34</v>
      </c>
      <c r="O69" s="174">
        <v>770</v>
      </c>
      <c r="P69" s="179">
        <v>2081</v>
      </c>
      <c r="Q69" s="166">
        <f t="shared" si="0"/>
        <v>1491</v>
      </c>
      <c r="R69" s="166">
        <v>590</v>
      </c>
      <c r="S69" s="179">
        <v>1331</v>
      </c>
      <c r="T69" s="166">
        <v>160</v>
      </c>
      <c r="U69" s="195" t="s">
        <v>166</v>
      </c>
    </row>
    <row r="70" spans="2:21" ht="15" customHeight="1">
      <c r="B70" s="213" t="s">
        <v>171</v>
      </c>
      <c r="C70" s="214" t="s">
        <v>699</v>
      </c>
    </row>
    <row r="72" spans="2:21" s="25" customFormat="1"/>
    <row r="73" spans="2:21" s="25" customFormat="1"/>
    <row r="74" spans="2:21" s="25" customFormat="1"/>
  </sheetData>
  <sheetProtection password="C6B8" sheet="1" objects="1" scenarios="1"/>
  <mergeCells count="13">
    <mergeCell ref="C9:U9"/>
    <mergeCell ref="C10:F11"/>
    <mergeCell ref="H11:H12"/>
    <mergeCell ref="I11:I12"/>
    <mergeCell ref="G11:G12"/>
    <mergeCell ref="S11:T11"/>
    <mergeCell ref="P10:U10"/>
    <mergeCell ref="G10:O10"/>
    <mergeCell ref="L11:O11"/>
    <mergeCell ref="R11:R12"/>
    <mergeCell ref="Q11:Q12"/>
    <mergeCell ref="P11:P12"/>
    <mergeCell ref="J11:K1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72"/>
  <sheetViews>
    <sheetView workbookViewId="0">
      <selection activeCell="B68" sqref="B68:C68"/>
    </sheetView>
  </sheetViews>
  <sheetFormatPr defaultRowHeight="12"/>
  <cols>
    <col min="1" max="1" width="11" style="31" customWidth="1"/>
    <col min="2" max="2" width="25.85546875" style="31" customWidth="1"/>
    <col min="3" max="3" width="12.42578125" style="31" customWidth="1"/>
    <col min="4" max="4" width="11.5703125" style="31" bestFit="1" customWidth="1"/>
    <col min="5" max="5" width="12.85546875" style="31" customWidth="1"/>
    <col min="6" max="6" width="18.140625" style="31" customWidth="1"/>
    <col min="7" max="7" width="9.28515625" style="31" bestFit="1" customWidth="1"/>
    <col min="8" max="8" width="9.85546875" style="31" bestFit="1" customWidth="1"/>
    <col min="9" max="10" width="11.140625" style="31" bestFit="1" customWidth="1"/>
    <col min="11" max="11" width="6.28515625" style="31" bestFit="1" customWidth="1"/>
    <col min="12" max="16384" width="9.140625" style="31"/>
  </cols>
  <sheetData>
    <row r="5" spans="1:11">
      <c r="A5" s="9" t="s">
        <v>125</v>
      </c>
      <c r="B5" s="378" t="s">
        <v>199</v>
      </c>
      <c r="C5" s="378"/>
      <c r="D5" s="378"/>
      <c r="E5" s="378"/>
    </row>
    <row r="6" spans="1:11">
      <c r="A6" s="9"/>
    </row>
    <row r="7" spans="1:11">
      <c r="A7" s="9"/>
    </row>
    <row r="8" spans="1:11" s="189" customFormat="1" ht="25.5" customHeight="1">
      <c r="C8" s="372" t="s">
        <v>199</v>
      </c>
      <c r="D8" s="372"/>
      <c r="E8" s="372"/>
      <c r="F8" s="372"/>
      <c r="G8" s="372"/>
      <c r="H8" s="372"/>
      <c r="I8" s="372"/>
      <c r="J8" s="372"/>
      <c r="K8" s="372"/>
    </row>
    <row r="9" spans="1:11" ht="23.25" customHeight="1">
      <c r="C9" s="371" t="s">
        <v>193</v>
      </c>
      <c r="D9" s="371"/>
      <c r="E9" s="376" t="s">
        <v>194</v>
      </c>
      <c r="F9" s="376"/>
      <c r="G9" s="376"/>
      <c r="H9" s="375" t="s">
        <v>195</v>
      </c>
      <c r="I9" s="375"/>
      <c r="J9" s="375"/>
      <c r="K9" s="375"/>
    </row>
    <row r="10" spans="1:11" ht="33" customHeight="1">
      <c r="C10" s="176" t="s">
        <v>158</v>
      </c>
      <c r="D10" s="176" t="s">
        <v>159</v>
      </c>
      <c r="E10" s="193" t="s">
        <v>149</v>
      </c>
      <c r="F10" s="193" t="s">
        <v>153</v>
      </c>
      <c r="G10" s="193" t="s">
        <v>151</v>
      </c>
      <c r="H10" s="194" t="s">
        <v>154</v>
      </c>
      <c r="I10" s="194" t="s">
        <v>155</v>
      </c>
      <c r="J10" s="194" t="s">
        <v>156</v>
      </c>
      <c r="K10" s="194" t="s">
        <v>157</v>
      </c>
    </row>
    <row r="11" spans="1:11" ht="15" customHeight="1">
      <c r="B11" s="13" t="s">
        <v>3</v>
      </c>
      <c r="C11" s="324">
        <v>0.8916654796117085</v>
      </c>
      <c r="D11" s="325">
        <v>0.1083345203882915</v>
      </c>
      <c r="E11" s="64">
        <v>0.70749717348102625</v>
      </c>
      <c r="F11" s="22">
        <v>0.1841683061306823</v>
      </c>
      <c r="G11" s="23">
        <v>0.10833452038829149</v>
      </c>
      <c r="H11" s="64">
        <v>0.19385704066188897</v>
      </c>
      <c r="I11" s="22">
        <v>0.14729199653534444</v>
      </c>
      <c r="J11" s="22">
        <v>5.0925287388028546E-2</v>
      </c>
      <c r="K11" s="23">
        <v>0.60792567541473808</v>
      </c>
    </row>
    <row r="12" spans="1:11" ht="15" customHeight="1">
      <c r="B12" s="76" t="s">
        <v>0</v>
      </c>
      <c r="C12" s="326">
        <v>0.88351037646726593</v>
      </c>
      <c r="D12" s="327">
        <v>0.11648962353273407</v>
      </c>
      <c r="E12" s="63">
        <v>0.75728903627531519</v>
      </c>
      <c r="F12" s="24">
        <v>0.1262213401919508</v>
      </c>
      <c r="G12" s="15">
        <v>0.11648962353273407</v>
      </c>
      <c r="H12" s="63">
        <v>0.26802922445371569</v>
      </c>
      <c r="I12" s="24">
        <v>0.12307888057752449</v>
      </c>
      <c r="J12" s="24">
        <v>2.3980927762561357E-2</v>
      </c>
      <c r="K12" s="15">
        <v>0.58491096720619851</v>
      </c>
    </row>
    <row r="13" spans="1:11" ht="15" customHeight="1">
      <c r="B13" s="76" t="s">
        <v>1</v>
      </c>
      <c r="C13" s="326">
        <v>0.88070999456216781</v>
      </c>
      <c r="D13" s="327">
        <v>0.11929000543783219</v>
      </c>
      <c r="E13" s="63">
        <v>0.77333772403976764</v>
      </c>
      <c r="F13" s="24">
        <v>0.10737227052240018</v>
      </c>
      <c r="G13" s="15">
        <v>0.11929000543783215</v>
      </c>
      <c r="H13" s="63">
        <v>0.24465148378191856</v>
      </c>
      <c r="I13" s="24">
        <v>0.13819875776397517</v>
      </c>
      <c r="J13" s="24">
        <v>2.1584758998946643E-2</v>
      </c>
      <c r="K13" s="15">
        <v>0.59556499945515962</v>
      </c>
    </row>
    <row r="14" spans="1:11" ht="15" customHeight="1">
      <c r="B14" s="76" t="s">
        <v>2</v>
      </c>
      <c r="C14" s="328">
        <v>0.86014330233186931</v>
      </c>
      <c r="D14" s="329">
        <v>0.13985669766813069</v>
      </c>
      <c r="E14" s="330">
        <v>0.76909051202678858</v>
      </c>
      <c r="F14" s="331">
        <v>9.1052790305080747E-2</v>
      </c>
      <c r="G14" s="141">
        <v>0.13985669766813066</v>
      </c>
      <c r="H14" s="330">
        <v>0.11398899519159272</v>
      </c>
      <c r="I14" s="331">
        <v>0.1901799434888217</v>
      </c>
      <c r="J14" s="331">
        <v>2.912308531205076E-2</v>
      </c>
      <c r="K14" s="141">
        <v>0.66670797600753484</v>
      </c>
    </row>
    <row r="15" spans="1:11" ht="15" customHeight="1">
      <c r="B15" s="190" t="s">
        <v>40</v>
      </c>
      <c r="C15" s="332">
        <v>0.88437815408769771</v>
      </c>
      <c r="D15" s="332">
        <v>0.11562184591230229</v>
      </c>
      <c r="E15" s="333">
        <v>0.7943254457777279</v>
      </c>
      <c r="F15" s="333">
        <v>9.0052708309969726E-2</v>
      </c>
      <c r="G15" s="333">
        <v>0.11562184591230235</v>
      </c>
      <c r="H15" s="333">
        <v>8.438409311348205E-2</v>
      </c>
      <c r="I15" s="333">
        <v>0.11057225994180407</v>
      </c>
      <c r="J15" s="333">
        <v>5.9165858389912708E-2</v>
      </c>
      <c r="K15" s="333">
        <v>0.74587778855480114</v>
      </c>
    </row>
    <row r="16" spans="1:11" ht="15" customHeight="1">
      <c r="B16" s="191" t="s">
        <v>41</v>
      </c>
      <c r="C16" s="332">
        <v>0.83491023774866568</v>
      </c>
      <c r="D16" s="332">
        <v>0.16508976225133432</v>
      </c>
      <c r="E16" s="333">
        <v>0.75739932071809801</v>
      </c>
      <c r="F16" s="333">
        <v>7.7510917030567686E-2</v>
      </c>
      <c r="G16" s="333">
        <v>0.16508976225133432</v>
      </c>
      <c r="H16" s="333">
        <v>0.13886847905951505</v>
      </c>
      <c r="I16" s="333">
        <v>0.35047759000734752</v>
      </c>
      <c r="J16" s="333">
        <v>6.6127847171197646E-3</v>
      </c>
      <c r="K16" s="333">
        <v>0.50404114621601759</v>
      </c>
    </row>
    <row r="17" spans="2:11" ht="15" customHeight="1">
      <c r="B17" s="191" t="s">
        <v>42</v>
      </c>
      <c r="C17" s="332">
        <v>0.89405733814315547</v>
      </c>
      <c r="D17" s="332">
        <v>0.10594266185684453</v>
      </c>
      <c r="E17" s="333">
        <v>0.78887412189101958</v>
      </c>
      <c r="F17" s="333">
        <v>0.10518321625213595</v>
      </c>
      <c r="G17" s="333">
        <v>0.10594266185684451</v>
      </c>
      <c r="H17" s="333">
        <v>0.13620071684587814</v>
      </c>
      <c r="I17" s="333">
        <v>0.10931899641577061</v>
      </c>
      <c r="J17" s="333">
        <v>0</v>
      </c>
      <c r="K17" s="333">
        <v>0.75448028673835121</v>
      </c>
    </row>
    <row r="18" spans="2:11" ht="15" customHeight="1">
      <c r="B18" s="191" t="s">
        <v>43</v>
      </c>
      <c r="C18" s="332">
        <v>0.90846418996553047</v>
      </c>
      <c r="D18" s="332">
        <v>9.1535810034469534E-2</v>
      </c>
      <c r="E18" s="333">
        <v>0.80620451934124859</v>
      </c>
      <c r="F18" s="333">
        <v>0.10225967062428189</v>
      </c>
      <c r="G18" s="333">
        <v>9.1535810034469547E-2</v>
      </c>
      <c r="H18" s="333">
        <v>2.7196652719665274E-2</v>
      </c>
      <c r="I18" s="333">
        <v>0.16527196652719664</v>
      </c>
      <c r="J18" s="333">
        <v>2.5104602510460251E-2</v>
      </c>
      <c r="K18" s="333">
        <v>0.78242677824267781</v>
      </c>
    </row>
    <row r="19" spans="2:11" ht="15" customHeight="1">
      <c r="B19" s="191" t="s">
        <v>44</v>
      </c>
      <c r="C19" s="332">
        <v>0.904393353061689</v>
      </c>
      <c r="D19" s="332">
        <v>9.5606646938311002E-2</v>
      </c>
      <c r="E19" s="333">
        <v>0.7928522649669929</v>
      </c>
      <c r="F19" s="333">
        <v>0.11154108809469611</v>
      </c>
      <c r="G19" s="333">
        <v>9.5606646938310946E-2</v>
      </c>
      <c r="H19" s="333">
        <v>0.16190476190476191</v>
      </c>
      <c r="I19" s="333">
        <v>0.21428571428571427</v>
      </c>
      <c r="J19" s="333">
        <v>1.1904761904761904E-2</v>
      </c>
      <c r="K19" s="333">
        <v>0.61190476190476195</v>
      </c>
    </row>
    <row r="20" spans="2:11" ht="15" customHeight="1">
      <c r="B20" s="191" t="s">
        <v>45</v>
      </c>
      <c r="C20" s="332">
        <v>0.7643961270596229</v>
      </c>
      <c r="D20" s="332">
        <v>0.2356038729403771</v>
      </c>
      <c r="E20" s="333">
        <v>0.71224732461355533</v>
      </c>
      <c r="F20" s="333">
        <v>5.2148802446067608E-2</v>
      </c>
      <c r="G20" s="333">
        <v>0.2356038729403771</v>
      </c>
      <c r="H20" s="333">
        <v>0.10454217736121124</v>
      </c>
      <c r="I20" s="333">
        <v>0.20764239365537129</v>
      </c>
      <c r="J20" s="333">
        <v>2.0908435472242248E-2</v>
      </c>
      <c r="K20" s="333">
        <v>0.66690699351117522</v>
      </c>
    </row>
    <row r="21" spans="2:11" ht="15" customHeight="1">
      <c r="B21" s="191" t="s">
        <v>46</v>
      </c>
      <c r="C21" s="332">
        <v>0.90515783540022543</v>
      </c>
      <c r="D21" s="332">
        <v>9.484216459977457E-2</v>
      </c>
      <c r="E21" s="333">
        <v>0.81102029312288615</v>
      </c>
      <c r="F21" s="333">
        <v>9.4137542277339351E-2</v>
      </c>
      <c r="G21" s="333">
        <v>9.4842164599774514E-2</v>
      </c>
      <c r="H21" s="333">
        <v>7.8751857355126298E-2</v>
      </c>
      <c r="I21" s="333">
        <v>0.17087667161961367</v>
      </c>
      <c r="J21" s="333">
        <v>1.7830609212481426E-2</v>
      </c>
      <c r="K21" s="333">
        <v>0.73254086181277855</v>
      </c>
    </row>
    <row r="22" spans="2:11" ht="15" customHeight="1">
      <c r="B22" s="191" t="s">
        <v>47</v>
      </c>
      <c r="C22" s="332">
        <v>0.91800150640220934</v>
      </c>
      <c r="D22" s="332">
        <v>8.1998493597790656E-2</v>
      </c>
      <c r="E22" s="333">
        <v>0.8336429826763746</v>
      </c>
      <c r="F22" s="333">
        <v>8.43585237258348E-2</v>
      </c>
      <c r="G22" s="333">
        <v>8.1998493597790614E-2</v>
      </c>
      <c r="H22" s="333">
        <v>9.9203919167176968E-2</v>
      </c>
      <c r="I22" s="333">
        <v>0.12737293325168403</v>
      </c>
      <c r="J22" s="333">
        <v>1.2247397428046539E-2</v>
      </c>
      <c r="K22" s="333">
        <v>0.76117575015309247</v>
      </c>
    </row>
    <row r="23" spans="2:11" ht="15" customHeight="1">
      <c r="B23" s="191" t="s">
        <v>48</v>
      </c>
      <c r="C23" s="332">
        <v>0.88796523710561115</v>
      </c>
      <c r="D23" s="332">
        <v>0.11203476289438885</v>
      </c>
      <c r="E23" s="333">
        <v>0.82807481579444553</v>
      </c>
      <c r="F23" s="333">
        <v>5.989042131116569E-2</v>
      </c>
      <c r="G23" s="333">
        <v>0.11203476289438881</v>
      </c>
      <c r="H23" s="333">
        <v>0.22765598650927488</v>
      </c>
      <c r="I23" s="333">
        <v>0.15682967959527824</v>
      </c>
      <c r="J23" s="333">
        <v>4.7217537942664416E-2</v>
      </c>
      <c r="K23" s="333">
        <v>0.56829679595278249</v>
      </c>
    </row>
    <row r="24" spans="2:11" ht="15" customHeight="1">
      <c r="B24" s="191" t="s">
        <v>49</v>
      </c>
      <c r="C24" s="332">
        <v>0.85924869234427004</v>
      </c>
      <c r="D24" s="332">
        <v>0.14075130765572996</v>
      </c>
      <c r="E24" s="333">
        <v>0.73252496433666192</v>
      </c>
      <c r="F24" s="333">
        <v>0.12672372800760817</v>
      </c>
      <c r="G24" s="333">
        <v>0.14075130765572991</v>
      </c>
      <c r="H24" s="333">
        <v>4.5608108108108107E-2</v>
      </c>
      <c r="I24" s="333">
        <v>0.14611486486486486</v>
      </c>
      <c r="J24" s="333">
        <v>6.4189189189189186E-2</v>
      </c>
      <c r="K24" s="333">
        <v>0.74408783783783783</v>
      </c>
    </row>
    <row r="25" spans="2:11" ht="15" customHeight="1">
      <c r="B25" s="191" t="s">
        <v>50</v>
      </c>
      <c r="C25" s="332">
        <v>0.83898813091955404</v>
      </c>
      <c r="D25" s="332">
        <v>0.16101186908044596</v>
      </c>
      <c r="E25" s="333">
        <v>0.75398633257403191</v>
      </c>
      <c r="F25" s="333">
        <v>8.5001798345522114E-2</v>
      </c>
      <c r="G25" s="333">
        <v>0.16101186908044599</v>
      </c>
      <c r="H25" s="333">
        <v>0.44154877140729709</v>
      </c>
      <c r="I25" s="333">
        <v>0.14296351451973194</v>
      </c>
      <c r="J25" s="333">
        <v>6.7014147431124346E-3</v>
      </c>
      <c r="K25" s="333">
        <v>0.40878629932985855</v>
      </c>
    </row>
    <row r="26" spans="2:11" ht="15" customHeight="1">
      <c r="B26" s="191" t="s">
        <v>51</v>
      </c>
      <c r="C26" s="332">
        <v>0.78947368421052633</v>
      </c>
      <c r="D26" s="332">
        <v>0.21052631578947367</v>
      </c>
      <c r="E26" s="333">
        <v>0.73684210526315785</v>
      </c>
      <c r="F26" s="333">
        <v>5.2631578947368418E-2</v>
      </c>
      <c r="G26" s="333">
        <v>0.21052631578947367</v>
      </c>
      <c r="H26" s="333">
        <v>0</v>
      </c>
      <c r="I26" s="333">
        <v>0.93421052631578949</v>
      </c>
      <c r="J26" s="333">
        <v>0</v>
      </c>
      <c r="K26" s="333">
        <v>6.5789473684210523E-2</v>
      </c>
    </row>
    <row r="27" spans="2:11" ht="15" customHeight="1">
      <c r="B27" s="191" t="s">
        <v>52</v>
      </c>
      <c r="C27" s="332">
        <v>0.79317507418397626</v>
      </c>
      <c r="D27" s="332">
        <v>0.20682492581602374</v>
      </c>
      <c r="E27" s="333">
        <v>0.742433234421365</v>
      </c>
      <c r="F27" s="333">
        <v>5.0741839762611277E-2</v>
      </c>
      <c r="G27" s="333">
        <v>0.20682492581602374</v>
      </c>
      <c r="H27" s="333">
        <v>1.721664275466284E-2</v>
      </c>
      <c r="I27" s="333">
        <v>0.57675753228120519</v>
      </c>
      <c r="J27" s="333">
        <v>4.0172166427546625E-2</v>
      </c>
      <c r="K27" s="333">
        <v>0.36585365853658536</v>
      </c>
    </row>
    <row r="28" spans="2:11" ht="15" customHeight="1">
      <c r="B28" s="191" t="s">
        <v>53</v>
      </c>
      <c r="C28" s="332">
        <v>0.76457229371688118</v>
      </c>
      <c r="D28" s="332">
        <v>0.23542770628311882</v>
      </c>
      <c r="E28" s="333">
        <v>0.70325510976532934</v>
      </c>
      <c r="F28" s="333">
        <v>6.1317183951551855E-2</v>
      </c>
      <c r="G28" s="333">
        <v>0.23542770628311885</v>
      </c>
      <c r="H28" s="333">
        <v>4.1800643086816719E-2</v>
      </c>
      <c r="I28" s="333">
        <v>0.29581993569131831</v>
      </c>
      <c r="J28" s="333">
        <v>1.7684887459807074E-2</v>
      </c>
      <c r="K28" s="333">
        <v>0.64469453376205788</v>
      </c>
    </row>
    <row r="29" spans="2:11" ht="15" customHeight="1">
      <c r="B29" s="191" t="s">
        <v>54</v>
      </c>
      <c r="C29" s="332">
        <v>0.82493224932249321</v>
      </c>
      <c r="D29" s="332">
        <v>0.17506775067750679</v>
      </c>
      <c r="E29" s="333">
        <v>0.74688346883468837</v>
      </c>
      <c r="F29" s="333">
        <v>7.8048780487804878E-2</v>
      </c>
      <c r="G29" s="333">
        <v>0.17506775067750677</v>
      </c>
      <c r="H29" s="333">
        <v>5.5727554179566562E-2</v>
      </c>
      <c r="I29" s="333">
        <v>0.1609907120743034</v>
      </c>
      <c r="J29" s="333">
        <v>0.18885448916408668</v>
      </c>
      <c r="K29" s="333">
        <v>0.59442724458204332</v>
      </c>
    </row>
    <row r="30" spans="2:11" ht="15" customHeight="1">
      <c r="B30" s="191" t="s">
        <v>55</v>
      </c>
      <c r="C30" s="332">
        <v>0.86583421891604673</v>
      </c>
      <c r="D30" s="332">
        <v>0.13416578108395327</v>
      </c>
      <c r="E30" s="333">
        <v>0.78746014877789583</v>
      </c>
      <c r="F30" s="333">
        <v>7.8374070138150898E-2</v>
      </c>
      <c r="G30" s="333">
        <v>0.13416578108395324</v>
      </c>
      <c r="H30" s="333">
        <v>0.12871287128712872</v>
      </c>
      <c r="I30" s="333">
        <v>0.22970297029702971</v>
      </c>
      <c r="J30" s="333">
        <v>4.3564356435643561E-2</v>
      </c>
      <c r="K30" s="333">
        <v>0.598019801980198</v>
      </c>
    </row>
    <row r="31" spans="2:11" ht="15" customHeight="1">
      <c r="B31" s="191" t="s">
        <v>56</v>
      </c>
      <c r="C31" s="332">
        <v>0.80860564237872945</v>
      </c>
      <c r="D31" s="332">
        <v>0.19139435762127055</v>
      </c>
      <c r="E31" s="333">
        <v>0.72214329206413641</v>
      </c>
      <c r="F31" s="333">
        <v>8.6462350314593053E-2</v>
      </c>
      <c r="G31" s="333">
        <v>0.19139435762127055</v>
      </c>
      <c r="H31" s="333">
        <v>0.1071049840933192</v>
      </c>
      <c r="I31" s="333">
        <v>0.15800636267232238</v>
      </c>
      <c r="J31" s="333">
        <v>1.4846235418875928E-2</v>
      </c>
      <c r="K31" s="333">
        <v>0.72004241781548251</v>
      </c>
    </row>
    <row r="32" spans="2:11" ht="15" customHeight="1">
      <c r="B32" s="191" t="s">
        <v>57</v>
      </c>
      <c r="C32" s="332">
        <v>0.88998329589309366</v>
      </c>
      <c r="D32" s="332">
        <v>0.11001670410690634</v>
      </c>
      <c r="E32" s="333">
        <v>0.78094579805310749</v>
      </c>
      <c r="F32" s="333">
        <v>0.10903749783998617</v>
      </c>
      <c r="G32" s="333">
        <v>0.11001670410690628</v>
      </c>
      <c r="H32" s="333">
        <v>0.2486910994764398</v>
      </c>
      <c r="I32" s="333">
        <v>6.0209424083769635E-2</v>
      </c>
      <c r="J32" s="333">
        <v>2.0418848167539267E-2</v>
      </c>
      <c r="K32" s="333">
        <v>0.67068062827225128</v>
      </c>
    </row>
    <row r="33" spans="2:11" ht="15" customHeight="1">
      <c r="B33" s="191" t="s">
        <v>58</v>
      </c>
      <c r="C33" s="332">
        <v>0.53179190751445082</v>
      </c>
      <c r="D33" s="332">
        <v>0.46820809248554918</v>
      </c>
      <c r="E33" s="333">
        <v>0.46531791907514453</v>
      </c>
      <c r="F33" s="333">
        <v>6.6473988439306353E-2</v>
      </c>
      <c r="G33" s="333">
        <v>0.46820809248554912</v>
      </c>
      <c r="H33" s="333">
        <v>4.9382716049382713E-2</v>
      </c>
      <c r="I33" s="333">
        <v>6.7901234567901231E-2</v>
      </c>
      <c r="J33" s="333">
        <v>0</v>
      </c>
      <c r="K33" s="333">
        <v>0.88271604938271608</v>
      </c>
    </row>
    <row r="34" spans="2:11" ht="15" customHeight="1">
      <c r="B34" s="191" t="s">
        <v>59</v>
      </c>
      <c r="C34" s="332">
        <v>0.5847457627118644</v>
      </c>
      <c r="D34" s="332">
        <v>0.4152542372881356</v>
      </c>
      <c r="E34" s="333">
        <v>0.52542372881355937</v>
      </c>
      <c r="F34" s="333">
        <v>5.9322033898305086E-2</v>
      </c>
      <c r="G34" s="333">
        <v>0.4152542372881356</v>
      </c>
      <c r="H34" s="333">
        <v>0</v>
      </c>
      <c r="I34" s="333">
        <v>0.52040816326530615</v>
      </c>
      <c r="J34" s="333">
        <v>0</v>
      </c>
      <c r="K34" s="333">
        <v>0.47959183673469385</v>
      </c>
    </row>
    <row r="35" spans="2:11" ht="15" customHeight="1">
      <c r="B35" s="191" t="s">
        <v>60</v>
      </c>
      <c r="C35" s="332">
        <v>0.90874259839777083</v>
      </c>
      <c r="D35" s="332">
        <v>9.1257401602229171E-2</v>
      </c>
      <c r="E35" s="333">
        <v>0.82716823406478579</v>
      </c>
      <c r="F35" s="333">
        <v>8.1574364332985025E-2</v>
      </c>
      <c r="G35" s="333">
        <v>9.1257401602229185E-2</v>
      </c>
      <c r="H35" s="333">
        <v>2.5954198473282442E-2</v>
      </c>
      <c r="I35" s="333">
        <v>0.10534351145038168</v>
      </c>
      <c r="J35" s="333">
        <v>6.1068702290076333E-2</v>
      </c>
      <c r="K35" s="333">
        <v>0.80763358778625949</v>
      </c>
    </row>
    <row r="36" spans="2:11" ht="15" customHeight="1">
      <c r="B36" s="191" t="s">
        <v>61</v>
      </c>
      <c r="C36" s="332">
        <v>0.83307332293291736</v>
      </c>
      <c r="D36" s="332">
        <v>0.16692667706708264</v>
      </c>
      <c r="E36" s="333">
        <v>0.69329173166926672</v>
      </c>
      <c r="F36" s="333">
        <v>0.13978159126365056</v>
      </c>
      <c r="G36" s="333">
        <v>0.1669266770670827</v>
      </c>
      <c r="H36" s="333">
        <v>4.2990654205607479E-2</v>
      </c>
      <c r="I36" s="333">
        <v>0.27289719626168224</v>
      </c>
      <c r="J36" s="333">
        <v>5.6074766355140183E-3</v>
      </c>
      <c r="K36" s="333">
        <v>0.67850467289719629</v>
      </c>
    </row>
    <row r="37" spans="2:11" ht="15" customHeight="1">
      <c r="B37" s="191" t="s">
        <v>62</v>
      </c>
      <c r="C37" s="332">
        <v>0.86302842130403634</v>
      </c>
      <c r="D37" s="332">
        <v>0.13697157869596366</v>
      </c>
      <c r="E37" s="333">
        <v>0.74886553618342488</v>
      </c>
      <c r="F37" s="333">
        <v>0.11416288512061142</v>
      </c>
      <c r="G37" s="333">
        <v>0.13697157869596369</v>
      </c>
      <c r="H37" s="333">
        <v>9.4158674803836093E-2</v>
      </c>
      <c r="I37" s="333">
        <v>0.13775065387968613</v>
      </c>
      <c r="J37" s="333">
        <v>4.8823016564952047E-2</v>
      </c>
      <c r="K37" s="333">
        <v>0.71926765475152576</v>
      </c>
    </row>
    <row r="38" spans="2:11" ht="15" customHeight="1">
      <c r="B38" s="191" t="s">
        <v>63</v>
      </c>
      <c r="C38" s="332">
        <v>0.84690930098209127</v>
      </c>
      <c r="D38" s="332">
        <v>0.15309069901790873</v>
      </c>
      <c r="E38" s="333">
        <v>0.7469670710571924</v>
      </c>
      <c r="F38" s="333">
        <v>9.9942229924898901E-2</v>
      </c>
      <c r="G38" s="333">
        <v>0.15309069901790873</v>
      </c>
      <c r="H38" s="333">
        <v>0.11509433962264151</v>
      </c>
      <c r="I38" s="333">
        <v>0.34150943396226413</v>
      </c>
      <c r="J38" s="333">
        <v>4.1509433962264149E-2</v>
      </c>
      <c r="K38" s="333">
        <v>0.50188679245283019</v>
      </c>
    </row>
    <row r="39" spans="2:11" ht="15" customHeight="1">
      <c r="B39" s="191" t="s">
        <v>64</v>
      </c>
      <c r="C39" s="332">
        <v>0.862434538255205</v>
      </c>
      <c r="D39" s="332">
        <v>0.137565461744795</v>
      </c>
      <c r="E39" s="333">
        <v>0.76484863967301064</v>
      </c>
      <c r="F39" s="333">
        <v>9.7585898582194408E-2</v>
      </c>
      <c r="G39" s="333">
        <v>0.137565461744795</v>
      </c>
      <c r="H39" s="333">
        <v>7.2423398328690811E-2</v>
      </c>
      <c r="I39" s="333">
        <v>0.12999071494893222</v>
      </c>
      <c r="J39" s="333">
        <v>2.7855153203342618E-2</v>
      </c>
      <c r="K39" s="333">
        <v>0.76973073351903432</v>
      </c>
    </row>
    <row r="40" spans="2:11" ht="15" customHeight="1">
      <c r="B40" s="191" t="s">
        <v>65</v>
      </c>
      <c r="C40" s="332">
        <v>0.76288218943767372</v>
      </c>
      <c r="D40" s="332">
        <v>0.23711781056232628</v>
      </c>
      <c r="E40" s="333">
        <v>0.69531751122514429</v>
      </c>
      <c r="F40" s="333">
        <v>6.75646782125294E-2</v>
      </c>
      <c r="G40" s="333">
        <v>0.23711781056232628</v>
      </c>
      <c r="H40" s="333">
        <v>3.6970243462578899E-2</v>
      </c>
      <c r="I40" s="333">
        <v>0.11992786293958521</v>
      </c>
      <c r="J40" s="333">
        <v>1.7132551848512173E-2</v>
      </c>
      <c r="K40" s="333">
        <v>0.82596934174932368</v>
      </c>
    </row>
    <row r="41" spans="2:11" ht="15" customHeight="1">
      <c r="B41" s="191" t="s">
        <v>66</v>
      </c>
      <c r="C41" s="332">
        <v>0.72511848341232232</v>
      </c>
      <c r="D41" s="332">
        <v>0.27488151658767768</v>
      </c>
      <c r="E41" s="333">
        <v>0.62401263823064768</v>
      </c>
      <c r="F41" s="333">
        <v>0.10110584518167456</v>
      </c>
      <c r="G41" s="333">
        <v>0.27488151658767773</v>
      </c>
      <c r="H41" s="333">
        <v>0.12643678160919541</v>
      </c>
      <c r="I41" s="333">
        <v>0.45402298850574713</v>
      </c>
      <c r="J41" s="333">
        <v>0</v>
      </c>
      <c r="K41" s="333">
        <v>0.41954022988505746</v>
      </c>
    </row>
    <row r="42" spans="2:11" ht="15" customHeight="1">
      <c r="B42" s="191" t="s">
        <v>67</v>
      </c>
      <c r="C42" s="332">
        <v>0.74667679453095326</v>
      </c>
      <c r="D42" s="332">
        <v>0.25332320546904674</v>
      </c>
      <c r="E42" s="333">
        <v>0.68552981390049372</v>
      </c>
      <c r="F42" s="333">
        <v>6.1146980630459549E-2</v>
      </c>
      <c r="G42" s="333">
        <v>0.25332320546904674</v>
      </c>
      <c r="H42" s="333">
        <v>6.296851574212893E-2</v>
      </c>
      <c r="I42" s="333">
        <v>0.28035982008995503</v>
      </c>
      <c r="J42" s="333">
        <v>8.9955022488755615E-3</v>
      </c>
      <c r="K42" s="333">
        <v>0.64767616191904043</v>
      </c>
    </row>
    <row r="43" spans="2:11" ht="15" customHeight="1">
      <c r="B43" s="191" t="s">
        <v>68</v>
      </c>
      <c r="C43" s="332">
        <v>0.8183324130314743</v>
      </c>
      <c r="D43" s="332">
        <v>0.1816675869685257</v>
      </c>
      <c r="E43" s="333">
        <v>0.71148536720044175</v>
      </c>
      <c r="F43" s="333">
        <v>0.10684704583103258</v>
      </c>
      <c r="G43" s="333">
        <v>0.18166758696852567</v>
      </c>
      <c r="H43" s="333">
        <v>0.10334346504559271</v>
      </c>
      <c r="I43" s="333">
        <v>0.13677811550151975</v>
      </c>
      <c r="J43" s="333">
        <v>8.3586626139817627E-2</v>
      </c>
      <c r="K43" s="333">
        <v>0.67629179331306988</v>
      </c>
    </row>
    <row r="44" spans="2:11" ht="15" customHeight="1">
      <c r="B44" s="191" t="s">
        <v>69</v>
      </c>
      <c r="C44" s="332">
        <v>0.82960169691256191</v>
      </c>
      <c r="D44" s="332">
        <v>0.17039830308743809</v>
      </c>
      <c r="E44" s="333">
        <v>0.73909969361300965</v>
      </c>
      <c r="F44" s="333">
        <v>9.05020032995522E-2</v>
      </c>
      <c r="G44" s="333">
        <v>0.17039830308743814</v>
      </c>
      <c r="H44" s="333">
        <v>5.2558782849239281E-2</v>
      </c>
      <c r="I44" s="333">
        <v>0.19778699861687413</v>
      </c>
      <c r="J44" s="333">
        <v>4.9792531120331947E-2</v>
      </c>
      <c r="K44" s="333">
        <v>0.69986168741355459</v>
      </c>
    </row>
    <row r="45" spans="2:11" ht="15" customHeight="1">
      <c r="B45" s="191" t="s">
        <v>70</v>
      </c>
      <c r="C45" s="332">
        <v>0.83333333333333337</v>
      </c>
      <c r="D45" s="332">
        <v>0.16666666666666663</v>
      </c>
      <c r="E45" s="333">
        <v>0.7125603864734299</v>
      </c>
      <c r="F45" s="333">
        <v>0.12077294685990338</v>
      </c>
      <c r="G45" s="333">
        <v>0.16666666666666666</v>
      </c>
      <c r="H45" s="333">
        <v>7.2463768115942032E-2</v>
      </c>
      <c r="I45" s="333">
        <v>0.20289855072463769</v>
      </c>
      <c r="J45" s="333">
        <v>4.3478260869565216E-2</v>
      </c>
      <c r="K45" s="333">
        <v>0.6811594202898551</v>
      </c>
    </row>
    <row r="46" spans="2:11" ht="15" customHeight="1">
      <c r="B46" s="191" t="s">
        <v>71</v>
      </c>
      <c r="C46" s="332">
        <v>0.85999588223183032</v>
      </c>
      <c r="D46" s="332">
        <v>0.14000411776816968</v>
      </c>
      <c r="E46" s="333">
        <v>0.78443483631871525</v>
      </c>
      <c r="F46" s="333">
        <v>7.5561045913115091E-2</v>
      </c>
      <c r="G46" s="333">
        <v>0.14000411776816965</v>
      </c>
      <c r="H46" s="333">
        <v>6.3235294117647056E-2</v>
      </c>
      <c r="I46" s="333">
        <v>0.11911764705882352</v>
      </c>
      <c r="J46" s="333">
        <v>2.6470588235294117E-2</v>
      </c>
      <c r="K46" s="333">
        <v>0.79117647058823526</v>
      </c>
    </row>
    <row r="47" spans="2:11" ht="15" customHeight="1">
      <c r="B47" s="191" t="s">
        <v>72</v>
      </c>
      <c r="C47" s="332">
        <v>0.93209474685762927</v>
      </c>
      <c r="D47" s="332">
        <v>6.7905253142370725E-2</v>
      </c>
      <c r="E47" s="333">
        <v>0.86128499173719264</v>
      </c>
      <c r="F47" s="333">
        <v>7.0809755120436677E-2</v>
      </c>
      <c r="G47" s="333">
        <v>6.790525314237067E-2</v>
      </c>
      <c r="H47" s="333">
        <v>0.25368731563421831</v>
      </c>
      <c r="I47" s="333">
        <v>8.185840707964602E-2</v>
      </c>
      <c r="J47" s="333">
        <v>2.1386430678466076E-2</v>
      </c>
      <c r="K47" s="333">
        <v>0.64306784660766958</v>
      </c>
    </row>
    <row r="48" spans="2:11" ht="15" customHeight="1">
      <c r="B48" s="191" t="s">
        <v>73</v>
      </c>
      <c r="C48" s="332">
        <v>0.75313059033989271</v>
      </c>
      <c r="D48" s="332">
        <v>0.24686940966010729</v>
      </c>
      <c r="E48" s="333">
        <v>0.66726296958855102</v>
      </c>
      <c r="F48" s="333">
        <v>8.5867620751341675E-2</v>
      </c>
      <c r="G48" s="333">
        <v>0.24686940966010734</v>
      </c>
      <c r="H48" s="333">
        <v>6.5217391304347824E-2</v>
      </c>
      <c r="I48" s="333">
        <v>0.25362318840579712</v>
      </c>
      <c r="J48" s="333">
        <v>0.12318840579710146</v>
      </c>
      <c r="K48" s="333">
        <v>0.55797101449275366</v>
      </c>
    </row>
    <row r="49" spans="2:11" ht="15" customHeight="1">
      <c r="B49" s="191" t="s">
        <v>74</v>
      </c>
      <c r="C49" s="332">
        <v>0.85712831993487326</v>
      </c>
      <c r="D49" s="332">
        <v>0.14287168006512674</v>
      </c>
      <c r="E49" s="333">
        <v>0.7800956548285336</v>
      </c>
      <c r="F49" s="333">
        <v>7.7032665106339673E-2</v>
      </c>
      <c r="G49" s="333">
        <v>0.14287168006512668</v>
      </c>
      <c r="H49" s="333">
        <v>8.4757834757834757E-2</v>
      </c>
      <c r="I49" s="333">
        <v>0.25925925925925924</v>
      </c>
      <c r="J49" s="333">
        <v>5.7692307692307696E-2</v>
      </c>
      <c r="K49" s="333">
        <v>0.59829059829059827</v>
      </c>
    </row>
    <row r="50" spans="2:11" ht="15" customHeight="1">
      <c r="B50" s="191" t="s">
        <v>75</v>
      </c>
      <c r="C50" s="332">
        <v>0.72843256379100851</v>
      </c>
      <c r="D50" s="332">
        <v>0.27156743620899149</v>
      </c>
      <c r="E50" s="333">
        <v>0.60692588092345079</v>
      </c>
      <c r="F50" s="333">
        <v>0.12150668286755771</v>
      </c>
      <c r="G50" s="333">
        <v>0.27156743620899149</v>
      </c>
      <c r="H50" s="333">
        <v>2.2371364653243849E-2</v>
      </c>
      <c r="I50" s="333">
        <v>0.116331096196868</v>
      </c>
      <c r="J50" s="333">
        <v>0</v>
      </c>
      <c r="K50" s="333">
        <v>0.86129753914988816</v>
      </c>
    </row>
    <row r="51" spans="2:11" ht="15" customHeight="1">
      <c r="B51" s="191" t="s">
        <v>76</v>
      </c>
      <c r="C51" s="332">
        <v>0.7279411764705882</v>
      </c>
      <c r="D51" s="332">
        <v>0.2720588235294118</v>
      </c>
      <c r="E51" s="333">
        <v>0.60469187675070024</v>
      </c>
      <c r="F51" s="333">
        <v>0.12324929971988796</v>
      </c>
      <c r="G51" s="333">
        <v>0.27205882352941174</v>
      </c>
      <c r="H51" s="333">
        <v>5.4054054054054057E-2</v>
      </c>
      <c r="I51" s="333">
        <v>0.15186615186615188</v>
      </c>
      <c r="J51" s="333">
        <v>1.287001287001287E-3</v>
      </c>
      <c r="K51" s="333">
        <v>0.7927927927927928</v>
      </c>
    </row>
    <row r="52" spans="2:11" ht="15" customHeight="1">
      <c r="B52" s="191" t="s">
        <v>77</v>
      </c>
      <c r="C52" s="332">
        <v>0.76910299003322258</v>
      </c>
      <c r="D52" s="332">
        <v>0.23089700996677742</v>
      </c>
      <c r="E52" s="333">
        <v>0.64700996677740863</v>
      </c>
      <c r="F52" s="333">
        <v>0.12209302325581395</v>
      </c>
      <c r="G52" s="333">
        <v>0.23089700996677742</v>
      </c>
      <c r="H52" s="333">
        <v>7.9136690647482008E-2</v>
      </c>
      <c r="I52" s="333">
        <v>0.52158273381294962</v>
      </c>
      <c r="J52" s="333">
        <v>2.8776978417266189E-2</v>
      </c>
      <c r="K52" s="333">
        <v>0.37050359712230213</v>
      </c>
    </row>
    <row r="53" spans="2:11" ht="15" customHeight="1">
      <c r="B53" s="191" t="s">
        <v>78</v>
      </c>
      <c r="C53" s="332">
        <v>0.89138728323699423</v>
      </c>
      <c r="D53" s="332">
        <v>0.10861271676300577</v>
      </c>
      <c r="E53" s="333">
        <v>0.78635838150289017</v>
      </c>
      <c r="F53" s="333">
        <v>0.10502890173410405</v>
      </c>
      <c r="G53" s="333">
        <v>0.10861271676300578</v>
      </c>
      <c r="H53" s="333">
        <v>0.15327301756253325</v>
      </c>
      <c r="I53" s="333">
        <v>0.15540180947312401</v>
      </c>
      <c r="J53" s="333">
        <v>8.5151676423629585E-3</v>
      </c>
      <c r="K53" s="333">
        <v>0.68281000532197977</v>
      </c>
    </row>
    <row r="54" spans="2:11" ht="15" customHeight="1">
      <c r="B54" s="191" t="s">
        <v>79</v>
      </c>
      <c r="C54" s="332">
        <v>0.92504073872895165</v>
      </c>
      <c r="D54" s="332">
        <v>7.495926127104835E-2</v>
      </c>
      <c r="E54" s="333">
        <v>0.83215643671917439</v>
      </c>
      <c r="F54" s="333">
        <v>9.2884302009777292E-2</v>
      </c>
      <c r="G54" s="333">
        <v>7.495926127104835E-2</v>
      </c>
      <c r="H54" s="333">
        <v>0.14492753623188406</v>
      </c>
      <c r="I54" s="333">
        <v>0.10144927536231885</v>
      </c>
      <c r="J54" s="333">
        <v>1.8115942028985508E-2</v>
      </c>
      <c r="K54" s="333">
        <v>0.73550724637681164</v>
      </c>
    </row>
    <row r="55" spans="2:11" ht="15" customHeight="1">
      <c r="B55" s="191" t="s">
        <v>80</v>
      </c>
      <c r="C55" s="332">
        <v>0.835070231082918</v>
      </c>
      <c r="D55" s="332">
        <v>0.164929768917082</v>
      </c>
      <c r="E55" s="333">
        <v>0.76257362936112372</v>
      </c>
      <c r="F55" s="333">
        <v>7.2496601721794285E-2</v>
      </c>
      <c r="G55" s="333">
        <v>0.164929768917082</v>
      </c>
      <c r="H55" s="333">
        <v>6.7307692307692304E-2</v>
      </c>
      <c r="I55" s="333">
        <v>0.1662087912087912</v>
      </c>
      <c r="J55" s="333">
        <v>3.1593406593406592E-2</v>
      </c>
      <c r="K55" s="333">
        <v>0.73489010989010994</v>
      </c>
    </row>
    <row r="56" spans="2:11" ht="15" customHeight="1">
      <c r="B56" s="191" t="s">
        <v>81</v>
      </c>
      <c r="C56" s="332">
        <v>0.9098385622905879</v>
      </c>
      <c r="D56" s="332">
        <v>9.0161437709412096E-2</v>
      </c>
      <c r="E56" s="333">
        <v>0.83353639963448067</v>
      </c>
      <c r="F56" s="333">
        <v>7.6302162656107217E-2</v>
      </c>
      <c r="G56" s="333">
        <v>9.0161437709412123E-2</v>
      </c>
      <c r="H56" s="333">
        <v>6.4189189189189186E-2</v>
      </c>
      <c r="I56" s="333">
        <v>0.14695945945945946</v>
      </c>
      <c r="J56" s="333">
        <v>1.3513513513513514E-2</v>
      </c>
      <c r="K56" s="333">
        <v>0.77533783783783783</v>
      </c>
    </row>
    <row r="57" spans="2:11" ht="15" customHeight="1">
      <c r="B57" s="191" t="s">
        <v>82</v>
      </c>
      <c r="C57" s="332">
        <v>0.87962221866495915</v>
      </c>
      <c r="D57" s="332">
        <v>0.12037778133504085</v>
      </c>
      <c r="E57" s="333">
        <v>0.75172082599647827</v>
      </c>
      <c r="F57" s="333">
        <v>0.12790139266848088</v>
      </c>
      <c r="G57" s="333">
        <v>0.12037778133504082</v>
      </c>
      <c r="H57" s="333">
        <v>9.7074468085106377E-2</v>
      </c>
      <c r="I57" s="333">
        <v>0.33244680851063829</v>
      </c>
      <c r="J57" s="333">
        <v>1.8617021276595744E-2</v>
      </c>
      <c r="K57" s="333">
        <v>0.55186170212765961</v>
      </c>
    </row>
    <row r="58" spans="2:11" ht="15" customHeight="1">
      <c r="B58" s="191" t="s">
        <v>83</v>
      </c>
      <c r="C58" s="332">
        <v>0.82190388170055451</v>
      </c>
      <c r="D58" s="332">
        <v>0.17809611829944549</v>
      </c>
      <c r="E58" s="333">
        <v>0.70369685767097967</v>
      </c>
      <c r="F58" s="333">
        <v>0.11820702402957486</v>
      </c>
      <c r="G58" s="333">
        <v>0.17809611829944547</v>
      </c>
      <c r="H58" s="333">
        <v>0.16294758692267775</v>
      </c>
      <c r="I58" s="333">
        <v>0.17592112091333678</v>
      </c>
      <c r="J58" s="333">
        <v>3.1136481577581733E-2</v>
      </c>
      <c r="K58" s="333">
        <v>0.62999481058640372</v>
      </c>
    </row>
    <row r="59" spans="2:11" ht="15" customHeight="1">
      <c r="B59" s="191" t="s">
        <v>84</v>
      </c>
      <c r="C59" s="332">
        <v>0.7862419205909511</v>
      </c>
      <c r="D59" s="332">
        <v>0.2137580794090489</v>
      </c>
      <c r="E59" s="333">
        <v>0.67682363804247458</v>
      </c>
      <c r="F59" s="333">
        <v>0.10941828254847645</v>
      </c>
      <c r="G59" s="333">
        <v>0.21375807940904895</v>
      </c>
      <c r="H59" s="333">
        <v>8.8552915766738655E-2</v>
      </c>
      <c r="I59" s="333">
        <v>0.3434125269978402</v>
      </c>
      <c r="J59" s="333">
        <v>5.8315334773218146E-2</v>
      </c>
      <c r="K59" s="333">
        <v>0.50971922246220303</v>
      </c>
    </row>
    <row r="60" spans="2:11" ht="15" customHeight="1">
      <c r="B60" s="191" t="s">
        <v>85</v>
      </c>
      <c r="C60" s="332">
        <v>0.85553822152886116</v>
      </c>
      <c r="D60" s="332">
        <v>0.14446177847113884</v>
      </c>
      <c r="E60" s="333">
        <v>0.78939157566302653</v>
      </c>
      <c r="F60" s="333">
        <v>6.614664586583463E-2</v>
      </c>
      <c r="G60" s="333">
        <v>0.14446177847113884</v>
      </c>
      <c r="H60" s="333">
        <v>5.6155507559395246E-2</v>
      </c>
      <c r="I60" s="333">
        <v>0.25701943844492442</v>
      </c>
      <c r="J60" s="333">
        <v>6.4794816414686825E-3</v>
      </c>
      <c r="K60" s="333">
        <v>0.68034557235421167</v>
      </c>
    </row>
    <row r="61" spans="2:11" ht="15" customHeight="1">
      <c r="B61" s="191" t="s">
        <v>86</v>
      </c>
      <c r="C61" s="332">
        <v>0.75745366639806611</v>
      </c>
      <c r="D61" s="332">
        <v>0.24254633360193389</v>
      </c>
      <c r="E61" s="333">
        <v>0.64947622884770351</v>
      </c>
      <c r="F61" s="333">
        <v>0.10797743755036261</v>
      </c>
      <c r="G61" s="333">
        <v>0.24254633360193392</v>
      </c>
      <c r="H61" s="333">
        <v>9.3023255813953487E-2</v>
      </c>
      <c r="I61" s="333">
        <v>0.21262458471760798</v>
      </c>
      <c r="J61" s="333">
        <v>0.12624584717607973</v>
      </c>
      <c r="K61" s="333">
        <v>0.56810631229235875</v>
      </c>
    </row>
    <row r="62" spans="2:11" ht="15" customHeight="1">
      <c r="B62" s="191" t="s">
        <v>87</v>
      </c>
      <c r="C62" s="332">
        <v>0.56281407035175879</v>
      </c>
      <c r="D62" s="332">
        <v>0.43718592964824121</v>
      </c>
      <c r="E62" s="333">
        <v>0.46532663316582917</v>
      </c>
      <c r="F62" s="333">
        <v>9.7487437185929643E-2</v>
      </c>
      <c r="G62" s="333">
        <v>0.43718592964824121</v>
      </c>
      <c r="H62" s="333">
        <v>0.13793103448275862</v>
      </c>
      <c r="I62" s="333">
        <v>0.20229885057471264</v>
      </c>
      <c r="J62" s="333">
        <v>0</v>
      </c>
      <c r="K62" s="333">
        <v>0.65977011494252868</v>
      </c>
    </row>
    <row r="63" spans="2:11" ht="15" customHeight="1">
      <c r="B63" s="191" t="s">
        <v>88</v>
      </c>
      <c r="C63" s="332">
        <v>0.78793681187170894</v>
      </c>
      <c r="D63" s="332">
        <v>0.21206318812829106</v>
      </c>
      <c r="E63" s="333">
        <v>0.71421732886548583</v>
      </c>
      <c r="F63" s="333">
        <v>7.371948300622308E-2</v>
      </c>
      <c r="G63" s="333">
        <v>0.21206318812829106</v>
      </c>
      <c r="H63" s="333">
        <v>0.13318284424379231</v>
      </c>
      <c r="I63" s="333">
        <v>0.6275395033860045</v>
      </c>
      <c r="J63" s="333">
        <v>0</v>
      </c>
      <c r="K63" s="333">
        <v>0.23927765237020315</v>
      </c>
    </row>
    <row r="64" spans="2:11" ht="15" customHeight="1">
      <c r="B64" s="191" t="s">
        <v>89</v>
      </c>
      <c r="C64" s="332">
        <v>0.84696331930246538</v>
      </c>
      <c r="D64" s="332">
        <v>0.15303668069753462</v>
      </c>
      <c r="E64" s="333">
        <v>0.73180998196031266</v>
      </c>
      <c r="F64" s="333">
        <v>0.11515333734215273</v>
      </c>
      <c r="G64" s="333">
        <v>0.15303668069753457</v>
      </c>
      <c r="H64" s="333">
        <v>0.13163064833005894</v>
      </c>
      <c r="I64" s="333">
        <v>0.3850687622789784</v>
      </c>
      <c r="J64" s="333">
        <v>3.536345776031434E-2</v>
      </c>
      <c r="K64" s="333">
        <v>0.44793713163064836</v>
      </c>
    </row>
    <row r="65" spans="2:11" ht="15" customHeight="1">
      <c r="B65" s="191" t="s">
        <v>90</v>
      </c>
      <c r="C65" s="332">
        <v>0.75536782822949666</v>
      </c>
      <c r="D65" s="332">
        <v>0.24463217177050334</v>
      </c>
      <c r="E65" s="333">
        <v>0.68285814853924676</v>
      </c>
      <c r="F65" s="333">
        <v>7.2509679690249906E-2</v>
      </c>
      <c r="G65" s="333">
        <v>0.24463217177050334</v>
      </c>
      <c r="H65" s="333">
        <v>4.60431654676259E-2</v>
      </c>
      <c r="I65" s="333">
        <v>0.16978417266187051</v>
      </c>
      <c r="J65" s="333">
        <v>8.6330935251798559E-3</v>
      </c>
      <c r="K65" s="333">
        <v>0.77553956834532378</v>
      </c>
    </row>
    <row r="66" spans="2:11" ht="15" customHeight="1">
      <c r="B66" s="191" t="s">
        <v>91</v>
      </c>
      <c r="C66" s="332">
        <v>0.74146341463414633</v>
      </c>
      <c r="D66" s="332">
        <v>0.25853658536585367</v>
      </c>
      <c r="E66" s="333">
        <v>0.62682926829268293</v>
      </c>
      <c r="F66" s="333">
        <v>0.11463414634146342</v>
      </c>
      <c r="G66" s="333">
        <v>0.25853658536585367</v>
      </c>
      <c r="H66" s="333">
        <v>8.9622641509433956E-2</v>
      </c>
      <c r="I66" s="333">
        <v>9.9056603773584911E-2</v>
      </c>
      <c r="J66" s="333">
        <v>0</v>
      </c>
      <c r="K66" s="333">
        <v>0.81132075471698117</v>
      </c>
    </row>
    <row r="67" spans="2:11" ht="15" customHeight="1">
      <c r="B67" s="191" t="s">
        <v>92</v>
      </c>
      <c r="C67" s="332">
        <v>0.59693165969316597</v>
      </c>
      <c r="D67" s="332">
        <v>0.40306834030683403</v>
      </c>
      <c r="E67" s="333">
        <v>0.53835425383542534</v>
      </c>
      <c r="F67" s="333">
        <v>5.8577405857740586E-2</v>
      </c>
      <c r="G67" s="333">
        <v>0.40306834030683403</v>
      </c>
      <c r="H67" s="333">
        <v>3.1141868512110725E-2</v>
      </c>
      <c r="I67" s="333">
        <v>4.1522491349480967E-2</v>
      </c>
      <c r="J67" s="333">
        <v>3.9215686274509803E-2</v>
      </c>
      <c r="K67" s="333">
        <v>0.88811995386389853</v>
      </c>
    </row>
    <row r="68" spans="2:11" ht="12.75" customHeight="1">
      <c r="B68" s="213" t="s">
        <v>171</v>
      </c>
      <c r="C68" s="214" t="s">
        <v>938</v>
      </c>
    </row>
    <row r="70" spans="2:11" s="25" customFormat="1"/>
    <row r="71" spans="2:11" s="25" customFormat="1"/>
    <row r="72" spans="2:11" s="25" customFormat="1"/>
  </sheetData>
  <sheetProtection password="C6B8" sheet="1" objects="1" scenarios="1"/>
  <mergeCells count="5">
    <mergeCell ref="C9:D9"/>
    <mergeCell ref="E9:G9"/>
    <mergeCell ref="H9:K9"/>
    <mergeCell ref="C8:K8"/>
    <mergeCell ref="B5:E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68"/>
  <sheetViews>
    <sheetView workbookViewId="0">
      <selection activeCell="B68" activeCellId="1" sqref="B68:C68 B68:C68"/>
    </sheetView>
  </sheetViews>
  <sheetFormatPr defaultRowHeight="12"/>
  <cols>
    <col min="1" max="1" width="9.140625" style="31"/>
    <col min="2" max="2" width="28.5703125" style="31" bestFit="1" customWidth="1"/>
    <col min="3" max="3" width="11.42578125" style="31" customWidth="1"/>
    <col min="4" max="4" width="14.7109375" style="31" customWidth="1"/>
    <col min="5" max="5" width="16.5703125" style="31" customWidth="1"/>
    <col min="6" max="6" width="17.42578125" style="31" customWidth="1"/>
    <col min="7" max="7" width="10.140625" style="31" customWidth="1"/>
    <col min="8" max="16384" width="9.140625" style="31"/>
  </cols>
  <sheetData>
    <row r="5" spans="1:7">
      <c r="A5" s="9" t="s">
        <v>129</v>
      </c>
      <c r="B5" s="378" t="s">
        <v>200</v>
      </c>
      <c r="C5" s="378"/>
      <c r="D5" s="378"/>
      <c r="E5" s="378"/>
    </row>
    <row r="6" spans="1:7">
      <c r="A6" s="9"/>
      <c r="B6" s="75"/>
      <c r="C6" s="75"/>
      <c r="D6" s="75"/>
      <c r="E6" s="75"/>
    </row>
    <row r="7" spans="1:7" ht="15" customHeight="1"/>
    <row r="8" spans="1:7" s="189" customFormat="1" ht="25.5" customHeight="1">
      <c r="C8" s="372" t="s">
        <v>200</v>
      </c>
      <c r="D8" s="372"/>
      <c r="E8" s="372"/>
      <c r="F8" s="372"/>
      <c r="G8" s="372"/>
    </row>
    <row r="9" spans="1:7" ht="21" customHeight="1">
      <c r="C9" s="371" t="s">
        <v>193</v>
      </c>
      <c r="D9" s="371"/>
      <c r="E9" s="376" t="s">
        <v>194</v>
      </c>
      <c r="F9" s="376"/>
      <c r="G9" s="376"/>
    </row>
    <row r="10" spans="1:7" ht="36">
      <c r="C10" s="192" t="s">
        <v>158</v>
      </c>
      <c r="D10" s="192" t="s">
        <v>159</v>
      </c>
      <c r="E10" s="193" t="s">
        <v>149</v>
      </c>
      <c r="F10" s="193" t="s">
        <v>153</v>
      </c>
      <c r="G10" s="193" t="s">
        <v>151</v>
      </c>
    </row>
    <row r="11" spans="1:7" ht="15" customHeight="1">
      <c r="B11" s="13" t="s">
        <v>3</v>
      </c>
      <c r="C11" s="324">
        <v>0.87471489534370261</v>
      </c>
      <c r="D11" s="334">
        <v>0.12528510465629736</v>
      </c>
      <c r="E11" s="22">
        <v>0.68151955794925823</v>
      </c>
      <c r="F11" s="22">
        <v>0.19319533739444436</v>
      </c>
      <c r="G11" s="23">
        <v>0.12528510465629736</v>
      </c>
    </row>
    <row r="12" spans="1:7" ht="15" customHeight="1">
      <c r="B12" s="76" t="s">
        <v>0</v>
      </c>
      <c r="C12" s="326">
        <v>0.18362662689074724</v>
      </c>
      <c r="D12" s="335">
        <v>3.3807287824368495E-2</v>
      </c>
      <c r="E12" s="24">
        <v>0.15979742282197223</v>
      </c>
      <c r="F12" s="24">
        <v>2.3829204068775006E-2</v>
      </c>
      <c r="G12" s="15">
        <v>3.3807287824368495E-2</v>
      </c>
    </row>
    <row r="13" spans="1:7" ht="15" customHeight="1">
      <c r="B13" s="76" t="s">
        <v>1</v>
      </c>
      <c r="C13" s="326">
        <v>0.87242318492793791</v>
      </c>
      <c r="D13" s="335">
        <v>0.12757681507206209</v>
      </c>
      <c r="E13" s="24">
        <v>0.7718742342433691</v>
      </c>
      <c r="F13" s="24">
        <v>0.10054895068456883</v>
      </c>
      <c r="G13" s="15">
        <v>0.12757681507206209</v>
      </c>
    </row>
    <row r="14" spans="1:7" ht="15" customHeight="1">
      <c r="B14" s="76" t="s">
        <v>2</v>
      </c>
      <c r="C14" s="328">
        <v>0.84451695188092823</v>
      </c>
      <c r="D14" s="336">
        <v>0.15548304811907179</v>
      </c>
      <c r="E14" s="331">
        <v>0.73492409420738503</v>
      </c>
      <c r="F14" s="331">
        <v>0.10959285767354318</v>
      </c>
      <c r="G14" s="141">
        <v>0.15548304811907179</v>
      </c>
    </row>
    <row r="15" spans="1:7" ht="15" customHeight="1">
      <c r="B15" s="190" t="s">
        <v>40</v>
      </c>
      <c r="C15" s="332">
        <v>0.90137511271415693</v>
      </c>
      <c r="D15" s="332">
        <v>9.8624887285843107E-2</v>
      </c>
      <c r="E15" s="332">
        <v>0.77817853922452662</v>
      </c>
      <c r="F15" s="332">
        <v>0.1231965734896303</v>
      </c>
      <c r="G15" s="332">
        <v>9.8624887285843107E-2</v>
      </c>
    </row>
    <row r="16" spans="1:7" ht="15" customHeight="1">
      <c r="B16" s="191" t="s">
        <v>41</v>
      </c>
      <c r="C16" s="332">
        <v>0.83932584269662924</v>
      </c>
      <c r="D16" s="332">
        <v>0.16067415730337078</v>
      </c>
      <c r="E16" s="332">
        <v>0.73325842696629218</v>
      </c>
      <c r="F16" s="332">
        <v>0.10606741573033708</v>
      </c>
      <c r="G16" s="332">
        <v>0.16067415730337078</v>
      </c>
    </row>
    <row r="17" spans="2:7" ht="15" customHeight="1">
      <c r="B17" s="191" t="s">
        <v>42</v>
      </c>
      <c r="C17" s="332">
        <v>0.86177530298067473</v>
      </c>
      <c r="D17" s="332">
        <v>0.13822469701932524</v>
      </c>
      <c r="E17" s="332">
        <v>0.73419587291188992</v>
      </c>
      <c r="F17" s="332">
        <v>0.1275794300687848</v>
      </c>
      <c r="G17" s="332">
        <v>0.13822469701932524</v>
      </c>
    </row>
    <row r="18" spans="2:7" ht="15" customHeight="1">
      <c r="B18" s="191" t="s">
        <v>43</v>
      </c>
      <c r="C18" s="332">
        <v>0.86842594313324661</v>
      </c>
      <c r="D18" s="332">
        <v>0.13157405686675339</v>
      </c>
      <c r="E18" s="332">
        <v>0.7649135848355324</v>
      </c>
      <c r="F18" s="332">
        <v>0.10351235829771419</v>
      </c>
      <c r="G18" s="332">
        <v>0.13157405686675339</v>
      </c>
    </row>
    <row r="19" spans="2:7" ht="15" customHeight="1">
      <c r="B19" s="191" t="s">
        <v>44</v>
      </c>
      <c r="C19" s="332">
        <v>0.84346431435445068</v>
      </c>
      <c r="D19" s="332">
        <v>0.15653568564554932</v>
      </c>
      <c r="E19" s="332">
        <v>0.75717722534081799</v>
      </c>
      <c r="F19" s="332">
        <v>8.6287089013632717E-2</v>
      </c>
      <c r="G19" s="332">
        <v>0.15653568564554932</v>
      </c>
    </row>
    <row r="20" spans="2:7" ht="15" customHeight="1">
      <c r="B20" s="191" t="s">
        <v>45</v>
      </c>
      <c r="C20" s="332">
        <v>0.79240590283535073</v>
      </c>
      <c r="D20" s="332">
        <v>0.2075940971646493</v>
      </c>
      <c r="E20" s="332">
        <v>0.69093019399767863</v>
      </c>
      <c r="F20" s="332">
        <v>0.10147570883767203</v>
      </c>
      <c r="G20" s="332">
        <v>0.2075940971646493</v>
      </c>
    </row>
    <row r="21" spans="2:7" ht="15" customHeight="1">
      <c r="B21" s="191" t="s">
        <v>46</v>
      </c>
      <c r="C21" s="332">
        <v>0.82962283918281821</v>
      </c>
      <c r="D21" s="332">
        <v>0.17037716081718177</v>
      </c>
      <c r="E21" s="332">
        <v>0.72629649030906229</v>
      </c>
      <c r="F21" s="332">
        <v>0.1033263488737559</v>
      </c>
      <c r="G21" s="332">
        <v>0.17037716081718177</v>
      </c>
    </row>
    <row r="22" spans="2:7" ht="15" customHeight="1">
      <c r="B22" s="191" t="s">
        <v>47</v>
      </c>
      <c r="C22" s="332">
        <v>0.88273031746780506</v>
      </c>
      <c r="D22" s="332">
        <v>0.11726968253219491</v>
      </c>
      <c r="E22" s="332">
        <v>0.77904618142365201</v>
      </c>
      <c r="F22" s="332">
        <v>0.10368413604415302</v>
      </c>
      <c r="G22" s="332">
        <v>0.11726968253219491</v>
      </c>
    </row>
    <row r="23" spans="2:7" ht="15" customHeight="1">
      <c r="B23" s="191" t="s">
        <v>48</v>
      </c>
      <c r="C23" s="332">
        <v>0.87988375847594447</v>
      </c>
      <c r="D23" s="332">
        <v>0.12011624152405553</v>
      </c>
      <c r="E23" s="332">
        <v>0.73781078463028738</v>
      </c>
      <c r="F23" s="332">
        <v>0.14207297384565709</v>
      </c>
      <c r="G23" s="332">
        <v>0.12011624152405553</v>
      </c>
    </row>
    <row r="24" spans="2:7" ht="15" customHeight="1">
      <c r="B24" s="191" t="s">
        <v>49</v>
      </c>
      <c r="C24" s="332">
        <v>0.82284786139685973</v>
      </c>
      <c r="D24" s="332">
        <v>0.17715213860314022</v>
      </c>
      <c r="E24" s="332">
        <v>0.71380617217108822</v>
      </c>
      <c r="F24" s="332">
        <v>0.10904168922577152</v>
      </c>
      <c r="G24" s="332">
        <v>0.17715213860314022</v>
      </c>
    </row>
    <row r="25" spans="2:7" ht="15" customHeight="1">
      <c r="B25" s="191" t="s">
        <v>50</v>
      </c>
      <c r="C25" s="332">
        <v>0.89908503767491932</v>
      </c>
      <c r="D25" s="332">
        <v>0.10091496232508074</v>
      </c>
      <c r="E25" s="332">
        <v>0.80516684607104416</v>
      </c>
      <c r="F25" s="332">
        <v>9.3918191603875129E-2</v>
      </c>
      <c r="G25" s="332">
        <v>0.10091496232508074</v>
      </c>
    </row>
    <row r="26" spans="2:7" ht="15" customHeight="1">
      <c r="B26" s="191" t="s">
        <v>51</v>
      </c>
      <c r="C26" s="332">
        <v>0.60919540229885061</v>
      </c>
      <c r="D26" s="332">
        <v>0.39080459770114945</v>
      </c>
      <c r="E26" s="332">
        <v>0.54597701149425293</v>
      </c>
      <c r="F26" s="332">
        <v>6.3218390804597707E-2</v>
      </c>
      <c r="G26" s="332">
        <v>0.39080459770114945</v>
      </c>
    </row>
    <row r="27" spans="2:7" ht="15" customHeight="1">
      <c r="B27" s="191" t="s">
        <v>52</v>
      </c>
      <c r="C27" s="332">
        <v>0.8663967611336032</v>
      </c>
      <c r="D27" s="332">
        <v>0.13360323886639677</v>
      </c>
      <c r="E27" s="332">
        <v>0.8209626630679262</v>
      </c>
      <c r="F27" s="332">
        <v>4.5434098065677012E-2</v>
      </c>
      <c r="G27" s="332">
        <v>0.13360323886639677</v>
      </c>
    </row>
    <row r="28" spans="2:7" ht="15" customHeight="1">
      <c r="B28" s="191" t="s">
        <v>53</v>
      </c>
      <c r="C28" s="332">
        <v>0.76939276939276935</v>
      </c>
      <c r="D28" s="332">
        <v>0.2306072306072306</v>
      </c>
      <c r="E28" s="332">
        <v>0.62583362583362578</v>
      </c>
      <c r="F28" s="332">
        <v>0.14355914355914356</v>
      </c>
      <c r="G28" s="332">
        <v>0.2306072306072306</v>
      </c>
    </row>
    <row r="29" spans="2:7" ht="15" customHeight="1">
      <c r="B29" s="191" t="s">
        <v>54</v>
      </c>
      <c r="C29" s="332">
        <v>0.6483856700574967</v>
      </c>
      <c r="D29" s="332">
        <v>0.3516143299425033</v>
      </c>
      <c r="E29" s="332">
        <v>0.49270234409553293</v>
      </c>
      <c r="F29" s="332">
        <v>0.15568332596196374</v>
      </c>
      <c r="G29" s="332">
        <v>0.3516143299425033</v>
      </c>
    </row>
    <row r="30" spans="2:7" ht="15" customHeight="1">
      <c r="B30" s="191" t="s">
        <v>55</v>
      </c>
      <c r="C30" s="332">
        <v>0.76396308887809616</v>
      </c>
      <c r="D30" s="332">
        <v>0.23603691112190384</v>
      </c>
      <c r="E30" s="332">
        <v>0.65541525012141821</v>
      </c>
      <c r="F30" s="332">
        <v>0.10854783875667801</v>
      </c>
      <c r="G30" s="332">
        <v>0.23603691112190384</v>
      </c>
    </row>
    <row r="31" spans="2:7" ht="15" customHeight="1">
      <c r="B31" s="191" t="s">
        <v>56</v>
      </c>
      <c r="C31" s="332">
        <v>0.75568181818181823</v>
      </c>
      <c r="D31" s="332">
        <v>0.24431818181818182</v>
      </c>
      <c r="E31" s="332">
        <v>0.67481060606060606</v>
      </c>
      <c r="F31" s="332">
        <v>8.0871212121212122E-2</v>
      </c>
      <c r="G31" s="332">
        <v>0.24431818181818182</v>
      </c>
    </row>
    <row r="32" spans="2:7" ht="15" customHeight="1">
      <c r="B32" s="191" t="s">
        <v>57</v>
      </c>
      <c r="C32" s="332">
        <v>0.90769230769230769</v>
      </c>
      <c r="D32" s="332">
        <v>9.2307692307692313E-2</v>
      </c>
      <c r="E32" s="332">
        <v>0.79011655011655013</v>
      </c>
      <c r="F32" s="332">
        <v>0.11757575757575757</v>
      </c>
      <c r="G32" s="332">
        <v>9.2307692307692313E-2</v>
      </c>
    </row>
    <row r="33" spans="2:7" ht="15" customHeight="1">
      <c r="B33" s="191" t="s">
        <v>58</v>
      </c>
      <c r="C33" s="332">
        <v>0.5243243243243243</v>
      </c>
      <c r="D33" s="332">
        <v>0.4756756756756757</v>
      </c>
      <c r="E33" s="332">
        <v>0.45945945945945948</v>
      </c>
      <c r="F33" s="332">
        <v>6.4864864864864868E-2</v>
      </c>
      <c r="G33" s="332">
        <v>0.4756756756756757</v>
      </c>
    </row>
    <row r="34" spans="2:7" ht="15" customHeight="1">
      <c r="B34" s="191" t="s">
        <v>59</v>
      </c>
      <c r="C34" s="332">
        <v>0.7819314641744548</v>
      </c>
      <c r="D34" s="332">
        <v>0.21806853582554517</v>
      </c>
      <c r="E34" s="332">
        <v>0.49844236760124611</v>
      </c>
      <c r="F34" s="332">
        <v>0.2834890965732087</v>
      </c>
      <c r="G34" s="332">
        <v>0.21806853582554517</v>
      </c>
    </row>
    <row r="35" spans="2:7" ht="15" customHeight="1">
      <c r="B35" s="191" t="s">
        <v>60</v>
      </c>
      <c r="C35" s="332">
        <v>0.91295218669386291</v>
      </c>
      <c r="D35" s="332">
        <v>8.7047813306137145E-2</v>
      </c>
      <c r="E35" s="332">
        <v>0.84162217289579455</v>
      </c>
      <c r="F35" s="332">
        <v>7.1330013798068276E-2</v>
      </c>
      <c r="G35" s="332">
        <v>8.7047813306137145E-2</v>
      </c>
    </row>
    <row r="36" spans="2:7" ht="15" customHeight="1">
      <c r="B36" s="191" t="s">
        <v>61</v>
      </c>
      <c r="C36" s="332">
        <v>0.74137931034482762</v>
      </c>
      <c r="D36" s="332">
        <v>0.25862068965517243</v>
      </c>
      <c r="E36" s="332">
        <v>0.63793103448275867</v>
      </c>
      <c r="F36" s="332">
        <v>0.10344827586206896</v>
      </c>
      <c r="G36" s="332">
        <v>0.25862068965517243</v>
      </c>
    </row>
    <row r="37" spans="2:7" ht="15" customHeight="1">
      <c r="B37" s="191" t="s">
        <v>62</v>
      </c>
      <c r="C37" s="332">
        <v>0.80038535645472064</v>
      </c>
      <c r="D37" s="332">
        <v>0.19961464354527939</v>
      </c>
      <c r="E37" s="332">
        <v>0.66262042389210019</v>
      </c>
      <c r="F37" s="332">
        <v>0.13776493256262043</v>
      </c>
      <c r="G37" s="332">
        <v>0.19961464354527939</v>
      </c>
    </row>
    <row r="38" spans="2:7" ht="15" customHeight="1">
      <c r="B38" s="191" t="s">
        <v>63</v>
      </c>
      <c r="C38" s="332">
        <v>0.74921540656205421</v>
      </c>
      <c r="D38" s="332">
        <v>0.25078459343794579</v>
      </c>
      <c r="E38" s="332">
        <v>0.60256776034236803</v>
      </c>
      <c r="F38" s="332">
        <v>0.14664764621968615</v>
      </c>
      <c r="G38" s="332">
        <v>0.25078459343794579</v>
      </c>
    </row>
    <row r="39" spans="2:7" ht="15" customHeight="1">
      <c r="B39" s="191" t="s">
        <v>64</v>
      </c>
      <c r="C39" s="332">
        <v>0.84063553201733265</v>
      </c>
      <c r="D39" s="332">
        <v>0.15936446798266732</v>
      </c>
      <c r="E39" s="332">
        <v>0.72339913336543094</v>
      </c>
      <c r="F39" s="332">
        <v>0.11723639865190179</v>
      </c>
      <c r="G39" s="332">
        <v>0.15936446798266732</v>
      </c>
    </row>
    <row r="40" spans="2:7" ht="15" customHeight="1">
      <c r="B40" s="191" t="s">
        <v>65</v>
      </c>
      <c r="C40" s="332">
        <v>0.78995341300384847</v>
      </c>
      <c r="D40" s="332">
        <v>0.2100465869961515</v>
      </c>
      <c r="E40" s="332">
        <v>0.67267571399635406</v>
      </c>
      <c r="F40" s="332">
        <v>0.11727769900749443</v>
      </c>
      <c r="G40" s="332">
        <v>0.2100465869961515</v>
      </c>
    </row>
    <row r="41" spans="2:7" ht="15" customHeight="1">
      <c r="B41" s="191" t="s">
        <v>66</v>
      </c>
      <c r="C41" s="332">
        <v>0.76331360946745563</v>
      </c>
      <c r="D41" s="332">
        <v>0.23668639053254437</v>
      </c>
      <c r="E41" s="332">
        <v>0.53106508875739644</v>
      </c>
      <c r="F41" s="332">
        <v>0.23224852071005916</v>
      </c>
      <c r="G41" s="332">
        <v>0.23668639053254437</v>
      </c>
    </row>
    <row r="42" spans="2:7" ht="15" customHeight="1">
      <c r="B42" s="191" t="s">
        <v>67</v>
      </c>
      <c r="C42" s="332">
        <v>0.74618773297187391</v>
      </c>
      <c r="D42" s="332">
        <v>0.25381226702812604</v>
      </c>
      <c r="E42" s="332">
        <v>0.6160623517451711</v>
      </c>
      <c r="F42" s="332">
        <v>0.13012538122670281</v>
      </c>
      <c r="G42" s="332">
        <v>0.25381226702812604</v>
      </c>
    </row>
    <row r="43" spans="2:7" ht="15" customHeight="1">
      <c r="B43" s="191" t="s">
        <v>68</v>
      </c>
      <c r="C43" s="332">
        <v>0.83286118980169976</v>
      </c>
      <c r="D43" s="332">
        <v>0.16713881019830029</v>
      </c>
      <c r="E43" s="332">
        <v>0.7339943342776204</v>
      </c>
      <c r="F43" s="332">
        <v>9.8866855524079325E-2</v>
      </c>
      <c r="G43" s="332">
        <v>0.16713881019830029</v>
      </c>
    </row>
    <row r="44" spans="2:7" ht="15" customHeight="1">
      <c r="B44" s="191" t="s">
        <v>69</v>
      </c>
      <c r="C44" s="332">
        <v>0.83542538354253837</v>
      </c>
      <c r="D44" s="332">
        <v>0.16457461645746166</v>
      </c>
      <c r="E44" s="332">
        <v>0.72129242212924216</v>
      </c>
      <c r="F44" s="332">
        <v>0.11413296141329614</v>
      </c>
      <c r="G44" s="332">
        <v>0.16457461645746166</v>
      </c>
    </row>
    <row r="45" spans="2:7" ht="15" customHeight="1">
      <c r="B45" s="191" t="s">
        <v>70</v>
      </c>
      <c r="C45" s="332">
        <v>0.58213716108452951</v>
      </c>
      <c r="D45" s="332">
        <v>0.41786283891547049</v>
      </c>
      <c r="E45" s="332">
        <v>0.51196172248803828</v>
      </c>
      <c r="F45" s="332">
        <v>7.0175438596491224E-2</v>
      </c>
      <c r="G45" s="332">
        <v>0.41786283891547049</v>
      </c>
    </row>
    <row r="46" spans="2:7" ht="15" customHeight="1">
      <c r="B46" s="191" t="s">
        <v>71</v>
      </c>
      <c r="C46" s="332">
        <v>0.81800875690081853</v>
      </c>
      <c r="D46" s="332">
        <v>0.18199124309918141</v>
      </c>
      <c r="E46" s="332">
        <v>0.71121264039596421</v>
      </c>
      <c r="F46" s="332">
        <v>0.10679611650485436</v>
      </c>
      <c r="G46" s="332">
        <v>0.18199124309918141</v>
      </c>
    </row>
    <row r="47" spans="2:7" ht="15" customHeight="1">
      <c r="B47" s="191" t="s">
        <v>72</v>
      </c>
      <c r="C47" s="332">
        <v>0.90773009902510171</v>
      </c>
      <c r="D47" s="332">
        <v>9.2269900974898289E-2</v>
      </c>
      <c r="E47" s="332">
        <v>0.80148921470791434</v>
      </c>
      <c r="F47" s="332">
        <v>0.10624088431718738</v>
      </c>
      <c r="G47" s="332">
        <v>9.2269900974898289E-2</v>
      </c>
    </row>
    <row r="48" spans="2:7" ht="15" customHeight="1">
      <c r="B48" s="191" t="s">
        <v>73</v>
      </c>
      <c r="C48" s="332">
        <v>0.70503597122302153</v>
      </c>
      <c r="D48" s="332">
        <v>0.29496402877697842</v>
      </c>
      <c r="E48" s="332">
        <v>0.57374100719424459</v>
      </c>
      <c r="F48" s="332">
        <v>0.13129496402877697</v>
      </c>
      <c r="G48" s="332">
        <v>0.29496402877697842</v>
      </c>
    </row>
    <row r="49" spans="2:7" ht="15" customHeight="1">
      <c r="B49" s="191" t="s">
        <v>74</v>
      </c>
      <c r="C49" s="332">
        <v>0.86372745490981961</v>
      </c>
      <c r="D49" s="332">
        <v>0.13627254509018036</v>
      </c>
      <c r="E49" s="332">
        <v>0.76468726927539288</v>
      </c>
      <c r="F49" s="332">
        <v>9.904018563442675E-2</v>
      </c>
      <c r="G49" s="332">
        <v>0.13627254509018036</v>
      </c>
    </row>
    <row r="50" spans="2:7" ht="15" customHeight="1">
      <c r="B50" s="191" t="s">
        <v>75</v>
      </c>
      <c r="C50" s="332">
        <v>0.61214057507987218</v>
      </c>
      <c r="D50" s="332">
        <v>0.38785942492012782</v>
      </c>
      <c r="E50" s="332">
        <v>0.53418530351437699</v>
      </c>
      <c r="F50" s="332">
        <v>7.7955271565495213E-2</v>
      </c>
      <c r="G50" s="332">
        <v>0.38785942492012782</v>
      </c>
    </row>
    <row r="51" spans="2:7" ht="15" customHeight="1">
      <c r="B51" s="191" t="s">
        <v>76</v>
      </c>
      <c r="C51" s="332">
        <v>0.73899480069324086</v>
      </c>
      <c r="D51" s="332">
        <v>0.26100519930675908</v>
      </c>
      <c r="E51" s="332">
        <v>0.64679376083188911</v>
      </c>
      <c r="F51" s="332">
        <v>9.2201039861351822E-2</v>
      </c>
      <c r="G51" s="332">
        <v>0.26100519930675908</v>
      </c>
    </row>
    <row r="52" spans="2:7" ht="15" customHeight="1">
      <c r="B52" s="191" t="s">
        <v>77</v>
      </c>
      <c r="C52" s="332">
        <v>0.80219780219780223</v>
      </c>
      <c r="D52" s="332">
        <v>0.19780219780219779</v>
      </c>
      <c r="E52" s="332">
        <v>0.6071428571428571</v>
      </c>
      <c r="F52" s="332">
        <v>0.19505494505494506</v>
      </c>
      <c r="G52" s="332">
        <v>0.19780219780219779</v>
      </c>
    </row>
    <row r="53" spans="2:7" ht="15" customHeight="1">
      <c r="B53" s="191" t="s">
        <v>78</v>
      </c>
      <c r="C53" s="332">
        <v>0.85152234084618428</v>
      </c>
      <c r="D53" s="332">
        <v>0.14847765915381575</v>
      </c>
      <c r="E53" s="332">
        <v>0.74772637406089359</v>
      </c>
      <c r="F53" s="332">
        <v>0.10379596678529063</v>
      </c>
      <c r="G53" s="332">
        <v>0.14847765915381575</v>
      </c>
    </row>
    <row r="54" spans="2:7" ht="15" customHeight="1">
      <c r="B54" s="191" t="s">
        <v>79</v>
      </c>
      <c r="C54" s="332">
        <v>0.86361480075901331</v>
      </c>
      <c r="D54" s="332">
        <v>0.13638519924098672</v>
      </c>
      <c r="E54" s="332">
        <v>0.77893738140417457</v>
      </c>
      <c r="F54" s="332">
        <v>8.4677419354838704E-2</v>
      </c>
      <c r="G54" s="332">
        <v>0.13638519924098672</v>
      </c>
    </row>
    <row r="55" spans="2:7" ht="15" customHeight="1">
      <c r="B55" s="191" t="s">
        <v>80</v>
      </c>
      <c r="C55" s="332">
        <v>0.83517874090477695</v>
      </c>
      <c r="D55" s="332">
        <v>0.16482125909522302</v>
      </c>
      <c r="E55" s="332">
        <v>0.73932299905093324</v>
      </c>
      <c r="F55" s="332">
        <v>9.5855741853843726E-2</v>
      </c>
      <c r="G55" s="332">
        <v>0.16482125909522302</v>
      </c>
    </row>
    <row r="56" spans="2:7" ht="15" customHeight="1">
      <c r="B56" s="191" t="s">
        <v>81</v>
      </c>
      <c r="C56" s="332">
        <v>0.89575346505455622</v>
      </c>
      <c r="D56" s="332">
        <v>0.10424653494544382</v>
      </c>
      <c r="E56" s="332">
        <v>0.75140076673547629</v>
      </c>
      <c r="F56" s="332">
        <v>0.14435269831907993</v>
      </c>
      <c r="G56" s="332">
        <v>0.10424653494544382</v>
      </c>
    </row>
    <row r="57" spans="2:7" ht="15" customHeight="1">
      <c r="B57" s="191" t="s">
        <v>82</v>
      </c>
      <c r="C57" s="332">
        <v>0.8224400871459695</v>
      </c>
      <c r="D57" s="332">
        <v>0.1775599128540305</v>
      </c>
      <c r="E57" s="332">
        <v>0.70214752567693739</v>
      </c>
      <c r="F57" s="332">
        <v>0.12029256146903206</v>
      </c>
      <c r="G57" s="332">
        <v>0.1775599128540305</v>
      </c>
    </row>
    <row r="58" spans="2:7" ht="15" customHeight="1">
      <c r="B58" s="191" t="s">
        <v>83</v>
      </c>
      <c r="C58" s="332">
        <v>0.82681141125978286</v>
      </c>
      <c r="D58" s="332">
        <v>0.17318858874021711</v>
      </c>
      <c r="E58" s="332">
        <v>0.70066481528233615</v>
      </c>
      <c r="F58" s="332">
        <v>0.12614659597744676</v>
      </c>
      <c r="G58" s="332">
        <v>0.17318858874021711</v>
      </c>
    </row>
    <row r="59" spans="2:7" ht="15" customHeight="1">
      <c r="B59" s="191" t="s">
        <v>84</v>
      </c>
      <c r="C59" s="332">
        <v>0.68457241082939402</v>
      </c>
      <c r="D59" s="332">
        <v>0.31542758917060593</v>
      </c>
      <c r="E59" s="332">
        <v>0.58014611087236789</v>
      </c>
      <c r="F59" s="332">
        <v>0.10442629995702621</v>
      </c>
      <c r="G59" s="332">
        <v>0.31542758917060593</v>
      </c>
    </row>
    <row r="60" spans="2:7" ht="15" customHeight="1">
      <c r="B60" s="191" t="s">
        <v>85</v>
      </c>
      <c r="C60" s="332">
        <v>0.83107497741644087</v>
      </c>
      <c r="D60" s="332">
        <v>0.16892502258355918</v>
      </c>
      <c r="E60" s="332">
        <v>0.71213489912676908</v>
      </c>
      <c r="F60" s="332">
        <v>0.11894007828967179</v>
      </c>
      <c r="G60" s="332">
        <v>0.16892502258355918</v>
      </c>
    </row>
    <row r="61" spans="2:7" ht="15" customHeight="1">
      <c r="B61" s="191" t="s">
        <v>86</v>
      </c>
      <c r="C61" s="332">
        <v>0.84446397188049205</v>
      </c>
      <c r="D61" s="332">
        <v>0.1555360281195079</v>
      </c>
      <c r="E61" s="332">
        <v>0.75483304042179267</v>
      </c>
      <c r="F61" s="332">
        <v>8.9630931458699478E-2</v>
      </c>
      <c r="G61" s="332">
        <v>0.1555360281195079</v>
      </c>
    </row>
    <row r="62" spans="2:7" ht="15" customHeight="1">
      <c r="B62" s="191" t="s">
        <v>87</v>
      </c>
      <c r="C62" s="332">
        <v>0.50474547023295946</v>
      </c>
      <c r="D62" s="332">
        <v>0.49525452976704054</v>
      </c>
      <c r="E62" s="332">
        <v>0.33045729076790337</v>
      </c>
      <c r="F62" s="332">
        <v>0.17428817946505609</v>
      </c>
      <c r="G62" s="332">
        <v>0.49525452976704054</v>
      </c>
    </row>
    <row r="63" spans="2:7" ht="15" customHeight="1">
      <c r="B63" s="191" t="s">
        <v>88</v>
      </c>
      <c r="C63" s="332">
        <v>0.79027504911591351</v>
      </c>
      <c r="D63" s="332">
        <v>0.20972495088408644</v>
      </c>
      <c r="E63" s="332">
        <v>0.62721021611001959</v>
      </c>
      <c r="F63" s="332">
        <v>0.16306483300589392</v>
      </c>
      <c r="G63" s="332">
        <v>0.20972495088408644</v>
      </c>
    </row>
    <row r="64" spans="2:7" ht="15" customHeight="1">
      <c r="B64" s="191" t="s">
        <v>89</v>
      </c>
      <c r="C64" s="332">
        <v>0.81622557506801885</v>
      </c>
      <c r="D64" s="332">
        <v>0.18377442493198121</v>
      </c>
      <c r="E64" s="332">
        <v>0.67573583972297802</v>
      </c>
      <c r="F64" s="332">
        <v>0.14048973534504081</v>
      </c>
      <c r="G64" s="332">
        <v>0.18377442493198121</v>
      </c>
    </row>
    <row r="65" spans="2:7" ht="15" customHeight="1">
      <c r="B65" s="191" t="s">
        <v>90</v>
      </c>
      <c r="C65" s="332">
        <v>0.81278366111951583</v>
      </c>
      <c r="D65" s="332">
        <v>0.18721633888048411</v>
      </c>
      <c r="E65" s="332">
        <v>0.67360060514372166</v>
      </c>
      <c r="F65" s="332">
        <v>0.13918305597579425</v>
      </c>
      <c r="G65" s="332">
        <v>0.18721633888048411</v>
      </c>
    </row>
    <row r="66" spans="2:7" ht="15" customHeight="1">
      <c r="B66" s="191" t="s">
        <v>91</v>
      </c>
      <c r="C66" s="332">
        <v>0.57540603248259858</v>
      </c>
      <c r="D66" s="332">
        <v>0.42459396751740142</v>
      </c>
      <c r="E66" s="332">
        <v>0.47563805104408352</v>
      </c>
      <c r="F66" s="332">
        <v>9.9767981438515077E-2</v>
      </c>
      <c r="G66" s="332">
        <v>0.42459396751740142</v>
      </c>
    </row>
    <row r="67" spans="2:7" ht="15" customHeight="1">
      <c r="B67" s="191" t="s">
        <v>92</v>
      </c>
      <c r="C67" s="332">
        <v>0.71648246035559826</v>
      </c>
      <c r="D67" s="332">
        <v>0.28351753964440174</v>
      </c>
      <c r="E67" s="332">
        <v>0.6395963479096588</v>
      </c>
      <c r="F67" s="332">
        <v>7.6886112445939458E-2</v>
      </c>
      <c r="G67" s="332">
        <v>0.28351753964440174</v>
      </c>
    </row>
    <row r="68" spans="2:7">
      <c r="B68" s="213" t="s">
        <v>171</v>
      </c>
      <c r="C68" s="214" t="s">
        <v>938</v>
      </c>
    </row>
  </sheetData>
  <sheetProtection password="C6B8" sheet="1" objects="1" scenarios="1"/>
  <mergeCells count="4">
    <mergeCell ref="C8:G8"/>
    <mergeCell ref="C9:D9"/>
    <mergeCell ref="E9:G9"/>
    <mergeCell ref="B5:E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workbookViewId="0">
      <selection activeCell="B67" sqref="B67:C67"/>
    </sheetView>
  </sheetViews>
  <sheetFormatPr defaultRowHeight="12"/>
  <cols>
    <col min="1" max="1" width="9.140625" style="31"/>
    <col min="2" max="2" width="28.5703125" style="31" bestFit="1" customWidth="1"/>
    <col min="3" max="3" width="14.5703125" style="31" customWidth="1"/>
    <col min="4" max="4" width="11.5703125" style="31" customWidth="1"/>
    <col min="5" max="5" width="9.7109375" style="31" customWidth="1"/>
    <col min="6" max="6" width="15.140625" style="31" customWidth="1"/>
    <col min="7" max="7" width="17.85546875" style="31" customWidth="1"/>
    <col min="8" max="8" width="8.140625" style="31" customWidth="1"/>
    <col min="9" max="16384" width="9.140625" style="31"/>
  </cols>
  <sheetData>
    <row r="1" spans="1:11" ht="15" customHeight="1"/>
    <row r="2" spans="1:11" ht="15" customHeight="1"/>
    <row r="3" spans="1:11" ht="15" customHeight="1"/>
    <row r="4" spans="1:11" ht="15" customHeight="1"/>
    <row r="5" spans="1:11" ht="15" customHeight="1">
      <c r="A5" s="75" t="s">
        <v>700</v>
      </c>
      <c r="B5" s="378" t="s">
        <v>196</v>
      </c>
      <c r="C5" s="378"/>
      <c r="D5" s="378"/>
      <c r="E5" s="378"/>
      <c r="F5" s="378"/>
    </row>
    <row r="6" spans="1:11" ht="15" customHeight="1">
      <c r="A6" s="75"/>
      <c r="B6" s="75"/>
      <c r="C6" s="75"/>
      <c r="D6" s="75"/>
      <c r="E6" s="75"/>
      <c r="F6" s="75"/>
    </row>
    <row r="7" spans="1:11" ht="15" customHeight="1">
      <c r="A7" s="75"/>
      <c r="B7" s="75"/>
      <c r="C7" s="75"/>
      <c r="D7" s="75"/>
      <c r="E7" s="75"/>
      <c r="F7" s="75"/>
    </row>
    <row r="8" spans="1:11" s="189" customFormat="1" ht="25.5" customHeight="1">
      <c r="C8" s="372" t="s">
        <v>196</v>
      </c>
      <c r="D8" s="372"/>
      <c r="E8" s="372"/>
      <c r="F8" s="372"/>
      <c r="G8" s="372"/>
      <c r="H8" s="372"/>
    </row>
    <row r="9" spans="1:11" ht="28.5" customHeight="1">
      <c r="C9" s="123" t="s">
        <v>197</v>
      </c>
      <c r="D9" s="123" t="s">
        <v>158</v>
      </c>
      <c r="E9" s="123" t="s">
        <v>159</v>
      </c>
      <c r="F9" s="123" t="s">
        <v>149</v>
      </c>
      <c r="G9" s="123" t="s">
        <v>168</v>
      </c>
      <c r="H9" s="123" t="s">
        <v>169</v>
      </c>
      <c r="J9" s="66"/>
      <c r="K9" s="66"/>
    </row>
    <row r="10" spans="1:11" ht="15" customHeight="1">
      <c r="B10" s="13" t="s">
        <v>3</v>
      </c>
      <c r="C10" s="64">
        <v>0.1685382289804111</v>
      </c>
      <c r="D10" s="22">
        <v>0.146324286449694</v>
      </c>
      <c r="E10" s="22">
        <v>0.35137381684035918</v>
      </c>
      <c r="F10" s="22">
        <v>0.12563228110606214</v>
      </c>
      <c r="G10" s="22">
        <v>0.22581426820521863</v>
      </c>
      <c r="H10" s="23">
        <v>0.35137381684035918</v>
      </c>
    </row>
    <row r="11" spans="1:11" ht="15" customHeight="1">
      <c r="B11" s="76" t="s">
        <v>0</v>
      </c>
      <c r="C11" s="63">
        <v>0.15895657275072531</v>
      </c>
      <c r="D11" s="24">
        <v>-0.75912531212364154</v>
      </c>
      <c r="E11" s="24">
        <v>-0.66365091376643204</v>
      </c>
      <c r="F11" s="24">
        <v>-0.75544572202043347</v>
      </c>
      <c r="G11" s="24">
        <v>-0.78120171567718566</v>
      </c>
      <c r="H11" s="15">
        <v>-0.66365091376643204</v>
      </c>
    </row>
    <row r="12" spans="1:11" ht="15" customHeight="1">
      <c r="B12" s="76" t="s">
        <v>1</v>
      </c>
      <c r="C12" s="63">
        <v>0.1537769102281073</v>
      </c>
      <c r="D12" s="24">
        <v>0.14292074909167837</v>
      </c>
      <c r="E12" s="24">
        <v>0.233927209327667</v>
      </c>
      <c r="F12" s="24">
        <v>0.15159346477736876</v>
      </c>
      <c r="G12" s="24">
        <v>8.045640725570509E-2</v>
      </c>
      <c r="H12" s="15">
        <v>0.233927209327667</v>
      </c>
    </row>
    <row r="13" spans="1:11" ht="15" customHeight="1">
      <c r="B13" s="76" t="s">
        <v>2</v>
      </c>
      <c r="C13" s="330">
        <v>0.11976871960371741</v>
      </c>
      <c r="D13" s="331">
        <v>9.9425715840167656E-2</v>
      </c>
      <c r="E13" s="331">
        <v>0.24488177266643532</v>
      </c>
      <c r="F13" s="331">
        <v>7.0023617646528563E-2</v>
      </c>
      <c r="G13" s="331">
        <v>0.34777477443179655</v>
      </c>
      <c r="H13" s="141">
        <v>0.24488177266643532</v>
      </c>
    </row>
    <row r="14" spans="1:11" ht="15" customHeight="1">
      <c r="B14" s="190" t="s">
        <v>40</v>
      </c>
      <c r="C14" s="332">
        <v>-5.04654031624986E-3</v>
      </c>
      <c r="D14" s="332">
        <v>1.4075576971848846E-2</v>
      </c>
      <c r="E14" s="332">
        <v>-0.1513094083414161</v>
      </c>
      <c r="F14" s="332">
        <v>-2.5271777495411547E-2</v>
      </c>
      <c r="G14" s="332">
        <v>0.36114570361145704</v>
      </c>
      <c r="H14" s="332">
        <v>-0.1513094083414161</v>
      </c>
    </row>
    <row r="15" spans="1:11" ht="15" customHeight="1">
      <c r="B15" s="191" t="s">
        <v>41</v>
      </c>
      <c r="C15" s="332">
        <v>7.957302280446385E-2</v>
      </c>
      <c r="D15" s="332">
        <v>8.5282580270231001E-2</v>
      </c>
      <c r="E15" s="332">
        <v>5.0698016164584865E-2</v>
      </c>
      <c r="F15" s="332">
        <v>4.5163356822549648E-2</v>
      </c>
      <c r="G15" s="332">
        <v>0.47730829420970267</v>
      </c>
      <c r="H15" s="332">
        <v>5.0698016164584865E-2</v>
      </c>
    </row>
    <row r="16" spans="1:11" ht="15" customHeight="1">
      <c r="B16" s="191" t="s">
        <v>42</v>
      </c>
      <c r="C16" s="332">
        <v>0.15929371558762104</v>
      </c>
      <c r="D16" s="332">
        <v>0.11743469951157358</v>
      </c>
      <c r="E16" s="332">
        <v>0.51254480286738346</v>
      </c>
      <c r="F16" s="332">
        <v>7.8941034897713591E-2</v>
      </c>
      <c r="G16" s="332">
        <v>0.40613718411552346</v>
      </c>
      <c r="H16" s="332">
        <v>0.51254480286738346</v>
      </c>
    </row>
    <row r="17" spans="2:8" ht="15" customHeight="1">
      <c r="B17" s="191" t="s">
        <v>43</v>
      </c>
      <c r="C17" s="332">
        <v>3.0448104174645729E-2</v>
      </c>
      <c r="D17" s="332">
        <v>-1.4966273187183811E-2</v>
      </c>
      <c r="E17" s="332">
        <v>0.48117154811715479</v>
      </c>
      <c r="F17" s="332">
        <v>-2.2327790973871733E-2</v>
      </c>
      <c r="G17" s="332">
        <v>4.307116104868914E-2</v>
      </c>
      <c r="H17" s="332">
        <v>0.48117154811715479</v>
      </c>
    </row>
    <row r="18" spans="2:8" ht="15" customHeight="1">
      <c r="B18" s="191" t="s">
        <v>44</v>
      </c>
      <c r="C18" s="332">
        <v>0.41930343728659231</v>
      </c>
      <c r="D18" s="332">
        <v>0.32368487289202114</v>
      </c>
      <c r="E18" s="332">
        <v>1.3238095238095238</v>
      </c>
      <c r="F18" s="332">
        <v>0.35544071202985933</v>
      </c>
      <c r="G18" s="332">
        <v>9.7959183673469383E-2</v>
      </c>
      <c r="H18" s="332">
        <v>1.3238095238095238</v>
      </c>
    </row>
    <row r="19" spans="2:8" ht="15" customHeight="1">
      <c r="B19" s="191" t="s">
        <v>45</v>
      </c>
      <c r="C19" s="332">
        <v>2.4460676065907933E-2</v>
      </c>
      <c r="D19" s="332">
        <v>6.2E-2</v>
      </c>
      <c r="E19" s="332">
        <v>-9.7332372025955294E-2</v>
      </c>
      <c r="F19" s="332">
        <v>-6.2008108752683042E-3</v>
      </c>
      <c r="G19" s="332">
        <v>0.99348534201954397</v>
      </c>
      <c r="H19" s="332">
        <v>-9.7332372025955294E-2</v>
      </c>
    </row>
    <row r="20" spans="2:8" ht="15" customHeight="1">
      <c r="B20" s="191" t="s">
        <v>46</v>
      </c>
      <c r="C20" s="332">
        <v>7.6099210822998878E-2</v>
      </c>
      <c r="D20" s="332">
        <v>-1.3700762883387825E-2</v>
      </c>
      <c r="E20" s="332">
        <v>0.93313521545319467</v>
      </c>
      <c r="F20" s="332">
        <v>-3.6316246741963508E-2</v>
      </c>
      <c r="G20" s="332">
        <v>0.18113772455089822</v>
      </c>
      <c r="H20" s="332">
        <v>0.93313521545319467</v>
      </c>
    </row>
    <row r="21" spans="2:8" ht="15" customHeight="1">
      <c r="B21" s="191" t="s">
        <v>47</v>
      </c>
      <c r="C21" s="332">
        <v>6.4474014561888018E-2</v>
      </c>
      <c r="D21" s="332">
        <v>2.3575101192429712E-2</v>
      </c>
      <c r="E21" s="332">
        <v>0.52235150030618493</v>
      </c>
      <c r="F21" s="332">
        <v>-5.2403324900614388E-3</v>
      </c>
      <c r="G21" s="332">
        <v>0.30833333333333335</v>
      </c>
      <c r="H21" s="332">
        <v>0.52235150030618493</v>
      </c>
    </row>
    <row r="22" spans="2:8" ht="15" customHeight="1">
      <c r="B22" s="191" t="s">
        <v>48</v>
      </c>
      <c r="C22" s="332">
        <v>0.1702248252408842</v>
      </c>
      <c r="D22" s="332">
        <v>0.15957446808510639</v>
      </c>
      <c r="E22" s="332">
        <v>0.25463743676222594</v>
      </c>
      <c r="F22" s="332">
        <v>4.2664841432808576E-2</v>
      </c>
      <c r="G22" s="332">
        <v>1.77602523659306</v>
      </c>
      <c r="H22" s="332">
        <v>0.25463743676222594</v>
      </c>
    </row>
    <row r="23" spans="2:8" ht="15" customHeight="1">
      <c r="B23" s="191" t="s">
        <v>49</v>
      </c>
      <c r="C23" s="332">
        <v>9.7836424155967661E-2</v>
      </c>
      <c r="D23" s="332">
        <v>5.1328168234643055E-2</v>
      </c>
      <c r="E23" s="332">
        <v>0.38175675675675674</v>
      </c>
      <c r="F23" s="332">
        <v>6.9782538136968511E-2</v>
      </c>
      <c r="G23" s="332">
        <v>-5.5347091932457786E-2</v>
      </c>
      <c r="H23" s="332">
        <v>0.38175675675675674</v>
      </c>
    </row>
    <row r="24" spans="2:8" ht="15" customHeight="1">
      <c r="B24" s="191" t="s">
        <v>50</v>
      </c>
      <c r="C24" s="332">
        <v>0.33653039203932383</v>
      </c>
      <c r="D24" s="332">
        <v>0.4322663618176622</v>
      </c>
      <c r="E24" s="332">
        <v>-0.16232315711094564</v>
      </c>
      <c r="F24" s="332">
        <v>0.42725393544283669</v>
      </c>
      <c r="G24" s="332">
        <v>0.47672778561354018</v>
      </c>
      <c r="H24" s="332">
        <v>-0.16232315711094564</v>
      </c>
    </row>
    <row r="25" spans="2:8" ht="15" customHeight="1">
      <c r="B25" s="191" t="s">
        <v>51</v>
      </c>
      <c r="C25" s="332">
        <v>-3.6011080332409975E-2</v>
      </c>
      <c r="D25" s="332">
        <v>-0.256140350877193</v>
      </c>
      <c r="E25" s="332">
        <v>0.78947368421052633</v>
      </c>
      <c r="F25" s="332">
        <v>-0.2857142857142857</v>
      </c>
      <c r="G25" s="332">
        <v>0.15789473684210525</v>
      </c>
      <c r="H25" s="332">
        <v>0.78947368421052633</v>
      </c>
    </row>
    <row r="26" spans="2:8" ht="15" customHeight="1">
      <c r="B26" s="191" t="s">
        <v>52</v>
      </c>
      <c r="C26" s="332">
        <v>0.31928783382789316</v>
      </c>
      <c r="D26" s="332">
        <v>0.44107744107744107</v>
      </c>
      <c r="E26" s="332">
        <v>-0.14777618364418937</v>
      </c>
      <c r="F26" s="332">
        <v>0.45883293365307753</v>
      </c>
      <c r="G26" s="332">
        <v>0.18128654970760233</v>
      </c>
      <c r="H26" s="332">
        <v>-0.14777618364418937</v>
      </c>
    </row>
    <row r="27" spans="2:8" ht="15" customHeight="1">
      <c r="B27" s="191" t="s">
        <v>53</v>
      </c>
      <c r="C27" s="332">
        <v>7.8349735049205144E-2</v>
      </c>
      <c r="D27" s="332">
        <v>8.5148514851485155E-2</v>
      </c>
      <c r="E27" s="332">
        <v>5.6270096463022508E-2</v>
      </c>
      <c r="F27" s="332">
        <v>-4.0365984930032295E-2</v>
      </c>
      <c r="G27" s="332">
        <v>1.5246913580246915</v>
      </c>
      <c r="H27" s="332">
        <v>5.6270096463022508E-2</v>
      </c>
    </row>
    <row r="28" spans="2:8" ht="15" customHeight="1">
      <c r="B28" s="191" t="s">
        <v>54</v>
      </c>
      <c r="C28" s="332">
        <v>0.22547425474254743</v>
      </c>
      <c r="D28" s="332">
        <v>-3.6793692509855452E-2</v>
      </c>
      <c r="E28" s="332">
        <v>1.4613003095975232</v>
      </c>
      <c r="F28" s="332">
        <v>-0.19158200290275762</v>
      </c>
      <c r="G28" s="332">
        <v>1.4444444444444444</v>
      </c>
      <c r="H28" s="332">
        <v>1.4613003095975232</v>
      </c>
    </row>
    <row r="29" spans="2:8" ht="15" customHeight="1">
      <c r="B29" s="191" t="s">
        <v>55</v>
      </c>
      <c r="C29" s="332">
        <v>9.4048884165781083E-2</v>
      </c>
      <c r="D29" s="332">
        <v>-3.4673212641914697E-2</v>
      </c>
      <c r="E29" s="332">
        <v>0.9247524752475248</v>
      </c>
      <c r="F29" s="332">
        <v>-8.9406207827260456E-2</v>
      </c>
      <c r="G29" s="332">
        <v>0.51525423728813557</v>
      </c>
      <c r="H29" s="332">
        <v>0.9247524752475248</v>
      </c>
    </row>
    <row r="30" spans="2:8" ht="15" customHeight="1">
      <c r="B30" s="191" t="s">
        <v>56</v>
      </c>
      <c r="C30" s="332">
        <v>7.1646032068195656E-2</v>
      </c>
      <c r="D30" s="332">
        <v>1.5060240963855422E-3</v>
      </c>
      <c r="E30" s="332">
        <v>0.3679745493107105</v>
      </c>
      <c r="F30" s="332">
        <v>1.405283867341203E-3</v>
      </c>
      <c r="G30" s="332">
        <v>2.3474178403755869E-3</v>
      </c>
      <c r="H30" s="332">
        <v>0.3679745493107105</v>
      </c>
    </row>
    <row r="31" spans="2:8" ht="15" customHeight="1">
      <c r="B31" s="191" t="s">
        <v>57</v>
      </c>
      <c r="C31" s="332">
        <v>0.23552790737860721</v>
      </c>
      <c r="D31" s="332">
        <v>0.26011261407028669</v>
      </c>
      <c r="E31" s="332">
        <v>3.6649214659685861E-2</v>
      </c>
      <c r="F31" s="332">
        <v>0.25003687859566309</v>
      </c>
      <c r="G31" s="332">
        <v>0.33227680929741149</v>
      </c>
      <c r="H31" s="332">
        <v>3.6649214659685861E-2</v>
      </c>
    </row>
    <row r="32" spans="2:8" ht="15" customHeight="1">
      <c r="B32" s="191" t="s">
        <v>58</v>
      </c>
      <c r="C32" s="332">
        <v>6.9364161849710976E-2</v>
      </c>
      <c r="D32" s="332">
        <v>5.434782608695652E-2</v>
      </c>
      <c r="E32" s="332">
        <v>8.6419753086419748E-2</v>
      </c>
      <c r="F32" s="332">
        <v>5.5900621118012424E-2</v>
      </c>
      <c r="G32" s="332">
        <v>4.3478260869565216E-2</v>
      </c>
      <c r="H32" s="332">
        <v>8.6419753086419748E-2</v>
      </c>
    </row>
    <row r="33" spans="2:8" ht="15" customHeight="1">
      <c r="B33" s="191" t="s">
        <v>59</v>
      </c>
      <c r="C33" s="332">
        <v>0.36016949152542371</v>
      </c>
      <c r="D33" s="332">
        <v>0.8188405797101449</v>
      </c>
      <c r="E33" s="332">
        <v>-0.2857142857142857</v>
      </c>
      <c r="F33" s="332">
        <v>0.29032258064516131</v>
      </c>
      <c r="G33" s="332">
        <v>5.5</v>
      </c>
      <c r="H33" s="332">
        <v>-0.2857142857142857</v>
      </c>
    </row>
    <row r="34" spans="2:8" ht="15" customHeight="1">
      <c r="B34" s="191" t="s">
        <v>60</v>
      </c>
      <c r="C34" s="332">
        <v>0.16119818878439568</v>
      </c>
      <c r="D34" s="332">
        <v>0.16657723265619012</v>
      </c>
      <c r="E34" s="332">
        <v>0.10763358778625955</v>
      </c>
      <c r="F34" s="332">
        <v>0.18148896749199933</v>
      </c>
      <c r="G34" s="332">
        <v>1.5371477369769428E-2</v>
      </c>
      <c r="H34" s="332">
        <v>0.10763358778625955</v>
      </c>
    </row>
    <row r="35" spans="2:8" ht="15" customHeight="1">
      <c r="B35" s="191" t="s">
        <v>61</v>
      </c>
      <c r="C35" s="332">
        <v>1.3416536661466459E-2</v>
      </c>
      <c r="D35" s="332">
        <v>-9.8127340823970038E-2</v>
      </c>
      <c r="E35" s="332">
        <v>0.57009345794392519</v>
      </c>
      <c r="F35" s="332">
        <v>-6.7506750675067506E-2</v>
      </c>
      <c r="G35" s="332">
        <v>-0.25</v>
      </c>
      <c r="H35" s="332">
        <v>0.57009345794392519</v>
      </c>
    </row>
    <row r="36" spans="2:8" ht="15" customHeight="1">
      <c r="B36" s="191" t="s">
        <v>62</v>
      </c>
      <c r="C36" s="332">
        <v>0.23955099116312395</v>
      </c>
      <c r="D36" s="332">
        <v>0.14957797149577973</v>
      </c>
      <c r="E36" s="332">
        <v>0.80645161290322576</v>
      </c>
      <c r="F36" s="332">
        <v>9.6794769574230582E-2</v>
      </c>
      <c r="G36" s="332">
        <v>0.49581589958158995</v>
      </c>
      <c r="H36" s="332">
        <v>0.80645161290322576</v>
      </c>
    </row>
    <row r="37" spans="2:8" ht="15" customHeight="1">
      <c r="B37" s="191" t="s">
        <v>63</v>
      </c>
      <c r="C37" s="332">
        <v>1.2420566146735991E-2</v>
      </c>
      <c r="D37" s="332">
        <v>-0.1043656207366985</v>
      </c>
      <c r="E37" s="332">
        <v>0.65849056603773581</v>
      </c>
      <c r="F37" s="332">
        <v>-0.18329466357308585</v>
      </c>
      <c r="G37" s="332">
        <v>0.48554913294797686</v>
      </c>
      <c r="H37" s="332">
        <v>0.65849056603773581</v>
      </c>
    </row>
    <row r="38" spans="2:8" ht="15" customHeight="1">
      <c r="B38" s="191" t="s">
        <v>64</v>
      </c>
      <c r="C38" s="332">
        <v>6.1182781964490993E-2</v>
      </c>
      <c r="D38" s="332">
        <v>3.4360189573459717E-2</v>
      </c>
      <c r="E38" s="332">
        <v>0.22934076137418755</v>
      </c>
      <c r="F38" s="332">
        <v>3.6740146960587841E-3</v>
      </c>
      <c r="G38" s="332">
        <v>0.27486910994764396</v>
      </c>
      <c r="H38" s="332">
        <v>0.22934076137418755</v>
      </c>
    </row>
    <row r="39" spans="2:8" ht="15" customHeight="1">
      <c r="B39" s="191" t="s">
        <v>65</v>
      </c>
      <c r="C39" s="332">
        <v>5.559119093435963E-2</v>
      </c>
      <c r="D39" s="332">
        <v>9.3049327354260095E-2</v>
      </c>
      <c r="E39" s="332">
        <v>-6.4923354373309289E-2</v>
      </c>
      <c r="F39" s="332">
        <v>2.1217712177121772E-2</v>
      </c>
      <c r="G39" s="332">
        <v>0.83227848101265822</v>
      </c>
      <c r="H39" s="332">
        <v>-6.4923354373309289E-2</v>
      </c>
    </row>
    <row r="40" spans="2:8" ht="15" customHeight="1">
      <c r="B40" s="191" t="s">
        <v>66</v>
      </c>
      <c r="C40" s="332">
        <v>6.7930489731437602E-2</v>
      </c>
      <c r="D40" s="332">
        <v>0.12418300653594772</v>
      </c>
      <c r="E40" s="332">
        <v>-8.0459770114942528E-2</v>
      </c>
      <c r="F40" s="332">
        <v>-9.1139240506329114E-2</v>
      </c>
      <c r="G40" s="332">
        <v>1.453125</v>
      </c>
      <c r="H40" s="332">
        <v>-8.0459770114942528E-2</v>
      </c>
    </row>
    <row r="41" spans="2:8" ht="15" customHeight="1">
      <c r="B41" s="191" t="s">
        <v>67</v>
      </c>
      <c r="C41" s="332">
        <v>0.12077478161792632</v>
      </c>
      <c r="D41" s="332">
        <v>0.12004069175991862</v>
      </c>
      <c r="E41" s="332">
        <v>0.12293853073463268</v>
      </c>
      <c r="F41" s="332">
        <v>7.2022160664819944E-3</v>
      </c>
      <c r="G41" s="332">
        <v>1.3850931677018634</v>
      </c>
      <c r="H41" s="332">
        <v>0.12293853073463268</v>
      </c>
    </row>
    <row r="42" spans="2:8" ht="15" customHeight="1">
      <c r="B42" s="191" t="s">
        <v>68</v>
      </c>
      <c r="C42" s="332">
        <v>-2.5400331308669245E-2</v>
      </c>
      <c r="D42" s="332">
        <v>-8.0971659919028341E-3</v>
      </c>
      <c r="E42" s="332">
        <v>-0.10334346504559271</v>
      </c>
      <c r="F42" s="332">
        <v>5.4326736515327902E-3</v>
      </c>
      <c r="G42" s="332">
        <v>-9.8191214470284241E-2</v>
      </c>
      <c r="H42" s="332">
        <v>-0.10334346504559271</v>
      </c>
    </row>
    <row r="43" spans="2:8" ht="15" customHeight="1">
      <c r="B43" s="191" t="s">
        <v>69</v>
      </c>
      <c r="C43" s="332">
        <v>1.3905255715295781E-2</v>
      </c>
      <c r="D43" s="332">
        <v>2.1022727272727273E-2</v>
      </c>
      <c r="E43" s="332">
        <v>-2.0746887966804978E-2</v>
      </c>
      <c r="F43" s="332">
        <v>-1.0522959183673469E-2</v>
      </c>
      <c r="G43" s="332">
        <v>0.27864583333333331</v>
      </c>
      <c r="H43" s="332">
        <v>-2.0746887966804978E-2</v>
      </c>
    </row>
    <row r="44" spans="2:8" ht="15" customHeight="1">
      <c r="B44" s="191" t="s">
        <v>70</v>
      </c>
      <c r="C44" s="332">
        <v>0.51449275362318836</v>
      </c>
      <c r="D44" s="332">
        <v>5.7971014492753624E-2</v>
      </c>
      <c r="E44" s="332">
        <v>2.7971014492753623</v>
      </c>
      <c r="F44" s="332">
        <v>8.8135593220338981E-2</v>
      </c>
      <c r="G44" s="332">
        <v>-0.12</v>
      </c>
      <c r="H44" s="332">
        <v>2.7971014492753623</v>
      </c>
    </row>
    <row r="45" spans="2:8" ht="15" customHeight="1">
      <c r="B45" s="191" t="s">
        <v>71</v>
      </c>
      <c r="C45" s="332">
        <v>8.1531809759110563E-2</v>
      </c>
      <c r="D45" s="332">
        <v>2.8728752693320564E-2</v>
      </c>
      <c r="E45" s="332">
        <v>0.40588235294117647</v>
      </c>
      <c r="F45" s="332">
        <v>-1.942257217847769E-2</v>
      </c>
      <c r="G45" s="332">
        <v>0.52861035422343328</v>
      </c>
      <c r="H45" s="332">
        <v>0.40588235294117647</v>
      </c>
    </row>
    <row r="46" spans="2:8" ht="15" customHeight="1">
      <c r="B46" s="191" t="s">
        <v>72</v>
      </c>
      <c r="C46" s="332">
        <v>0.30472231959537283</v>
      </c>
      <c r="D46" s="332">
        <v>0.27061731048192122</v>
      </c>
      <c r="E46" s="332">
        <v>0.77286135693215341</v>
      </c>
      <c r="F46" s="332">
        <v>0.21414035699749986</v>
      </c>
      <c r="G46" s="332">
        <v>0.95756718528995755</v>
      </c>
      <c r="H46" s="332">
        <v>0.77286135693215341</v>
      </c>
    </row>
    <row r="47" spans="2:8" ht="15" customHeight="1">
      <c r="B47" s="191" t="s">
        <v>73</v>
      </c>
      <c r="C47" s="332">
        <v>-5.3667262969588547E-3</v>
      </c>
      <c r="D47" s="332">
        <v>-6.8883610451306407E-2</v>
      </c>
      <c r="E47" s="332">
        <v>0.18840579710144928</v>
      </c>
      <c r="F47" s="332">
        <v>-0.1447721179624665</v>
      </c>
      <c r="G47" s="332">
        <v>0.52083333333333337</v>
      </c>
      <c r="H47" s="332">
        <v>0.18840579710144928</v>
      </c>
    </row>
    <row r="48" spans="2:8" ht="15" customHeight="1">
      <c r="B48" s="191" t="s">
        <v>74</v>
      </c>
      <c r="C48" s="332">
        <v>-3.5209117736847463E-2</v>
      </c>
      <c r="D48" s="332">
        <v>-2.7781075626261427E-2</v>
      </c>
      <c r="E48" s="332">
        <v>-7.9772079772079771E-2</v>
      </c>
      <c r="F48" s="332">
        <v>-5.426558831202713E-2</v>
      </c>
      <c r="G48" s="332">
        <v>0.2404227212681638</v>
      </c>
      <c r="H48" s="332">
        <v>-7.9772079772079771E-2</v>
      </c>
    </row>
    <row r="49" spans="2:8" ht="15" customHeight="1">
      <c r="B49" s="191" t="s">
        <v>75</v>
      </c>
      <c r="C49" s="332">
        <v>-4.9210206561360874E-2</v>
      </c>
      <c r="D49" s="332">
        <v>-0.20100083402835697</v>
      </c>
      <c r="E49" s="332">
        <v>0.35794183445190159</v>
      </c>
      <c r="F49" s="332">
        <v>-0.16316316316316315</v>
      </c>
      <c r="G49" s="332">
        <v>-0.39</v>
      </c>
      <c r="H49" s="332">
        <v>0.35794183445190159</v>
      </c>
    </row>
    <row r="50" spans="2:8" ht="15" customHeight="1">
      <c r="B50" s="191" t="s">
        <v>76</v>
      </c>
      <c r="C50" s="332">
        <v>1.015406162464986E-2</v>
      </c>
      <c r="D50" s="332">
        <v>2.5493025493025494E-2</v>
      </c>
      <c r="E50" s="332">
        <v>-3.0888030888030889E-2</v>
      </c>
      <c r="F50" s="332">
        <v>8.048639258830341E-2</v>
      </c>
      <c r="G50" s="332">
        <v>-0.24431818181818182</v>
      </c>
      <c r="H50" s="332">
        <v>-3.0888030888030889E-2</v>
      </c>
    </row>
    <row r="51" spans="2:8" ht="15" customHeight="1">
      <c r="B51" s="191" t="s">
        <v>77</v>
      </c>
      <c r="C51" s="332">
        <v>-9.3023255813953487E-2</v>
      </c>
      <c r="D51" s="332">
        <v>-5.3995680345572353E-2</v>
      </c>
      <c r="E51" s="332">
        <v>-0.22302158273381295</v>
      </c>
      <c r="F51" s="332">
        <v>-0.14890885750962773</v>
      </c>
      <c r="G51" s="332">
        <v>0.44897959183673469</v>
      </c>
      <c r="H51" s="332">
        <v>-0.22302158273381295</v>
      </c>
    </row>
    <row r="52" spans="2:8" ht="15" customHeight="1">
      <c r="B52" s="191" t="s">
        <v>78</v>
      </c>
      <c r="C52" s="332">
        <v>0.16947976878612717</v>
      </c>
      <c r="D52" s="332">
        <v>0.11717787432721613</v>
      </c>
      <c r="E52" s="332">
        <v>0.59872272485364553</v>
      </c>
      <c r="F52" s="332">
        <v>0.11202587474272273</v>
      </c>
      <c r="G52" s="332">
        <v>0.15575123830489818</v>
      </c>
      <c r="H52" s="332">
        <v>0.59872272485364553</v>
      </c>
    </row>
    <row r="53" spans="2:8" ht="15" customHeight="1">
      <c r="B53" s="191" t="s">
        <v>79</v>
      </c>
      <c r="C53" s="332">
        <v>0.14502987506789788</v>
      </c>
      <c r="D53" s="332">
        <v>6.8995889606576627E-2</v>
      </c>
      <c r="E53" s="332">
        <v>1.0833333333333333</v>
      </c>
      <c r="F53" s="332">
        <v>7.1801566579634463E-2</v>
      </c>
      <c r="G53" s="332">
        <v>4.3859649122807015E-2</v>
      </c>
      <c r="H53" s="332">
        <v>1.0833333333333333</v>
      </c>
    </row>
    <row r="54" spans="2:8" ht="15" customHeight="1">
      <c r="B54" s="191" t="s">
        <v>80</v>
      </c>
      <c r="C54" s="332">
        <v>7.4195740824648845E-2</v>
      </c>
      <c r="D54" s="332">
        <v>7.4335322843190457E-2</v>
      </c>
      <c r="E54" s="332">
        <v>7.3489010989010992E-2</v>
      </c>
      <c r="F54" s="332">
        <v>4.1443850267379678E-2</v>
      </c>
      <c r="G54" s="332">
        <v>0.42031249999999998</v>
      </c>
      <c r="H54" s="332">
        <v>7.3489010989010992E-2</v>
      </c>
    </row>
    <row r="55" spans="2:8" ht="15" customHeight="1">
      <c r="B55" s="191" t="s">
        <v>81</v>
      </c>
      <c r="C55" s="332">
        <v>3.2896740785866588E-2</v>
      </c>
      <c r="D55" s="332">
        <v>1.6906595246066289E-2</v>
      </c>
      <c r="E55" s="332">
        <v>0.19425675675675674</v>
      </c>
      <c r="F55" s="332">
        <v>-6.8883610451306407E-2</v>
      </c>
      <c r="G55" s="332">
        <v>0.95409181636726548</v>
      </c>
      <c r="H55" s="332">
        <v>0.19425675675675674</v>
      </c>
    </row>
    <row r="56" spans="2:8" ht="15" customHeight="1">
      <c r="B56" s="191" t="s">
        <v>82</v>
      </c>
      <c r="C56" s="332">
        <v>2.8653753801824874E-2</v>
      </c>
      <c r="D56" s="332">
        <v>-3.8216560509554139E-2</v>
      </c>
      <c r="E56" s="332">
        <v>0.51728723404255317</v>
      </c>
      <c r="F56" s="332">
        <v>-3.9182282793867124E-2</v>
      </c>
      <c r="G56" s="332">
        <v>-3.2540675844806008E-2</v>
      </c>
      <c r="H56" s="332">
        <v>0.51728723404255317</v>
      </c>
    </row>
    <row r="57" spans="2:8" ht="15" customHeight="1">
      <c r="B57" s="191" t="s">
        <v>83</v>
      </c>
      <c r="C57" s="332">
        <v>9.8243992606284664E-2</v>
      </c>
      <c r="D57" s="332">
        <v>0.10480152929270213</v>
      </c>
      <c r="E57" s="332">
        <v>6.7981318111053457E-2</v>
      </c>
      <c r="F57" s="332">
        <v>9.3511951667980042E-2</v>
      </c>
      <c r="G57" s="332">
        <v>0.17200938232994528</v>
      </c>
      <c r="H57" s="332">
        <v>6.7981318111053457E-2</v>
      </c>
    </row>
    <row r="58" spans="2:8" ht="15" customHeight="1">
      <c r="B58" s="191" t="s">
        <v>84</v>
      </c>
      <c r="C58" s="332">
        <v>7.4330563250230838E-2</v>
      </c>
      <c r="D58" s="332">
        <v>-6.4591896652965358E-2</v>
      </c>
      <c r="E58" s="332">
        <v>0.58531317494600432</v>
      </c>
      <c r="F58" s="332">
        <v>-7.9126875852660303E-2</v>
      </c>
      <c r="G58" s="332">
        <v>2.5316455696202531E-2</v>
      </c>
      <c r="H58" s="332">
        <v>0.58531317494600432</v>
      </c>
    </row>
    <row r="59" spans="2:8" ht="15" customHeight="1">
      <c r="B59" s="191" t="s">
        <v>85</v>
      </c>
      <c r="C59" s="332">
        <v>3.6193447737909515E-2</v>
      </c>
      <c r="D59" s="332">
        <v>6.5645514223194746E-3</v>
      </c>
      <c r="E59" s="332">
        <v>0.21166306695464362</v>
      </c>
      <c r="F59" s="332">
        <v>-6.5217391304347824E-2</v>
      </c>
      <c r="G59" s="332">
        <v>0.8632075471698113</v>
      </c>
      <c r="H59" s="332">
        <v>0.21166306695464362</v>
      </c>
    </row>
    <row r="60" spans="2:8" ht="15" customHeight="1">
      <c r="B60" s="191" t="s">
        <v>86</v>
      </c>
      <c r="C60" s="332">
        <v>-8.2997582594681707E-2</v>
      </c>
      <c r="D60" s="332">
        <v>2.2340425531914895E-2</v>
      </c>
      <c r="E60" s="332">
        <v>-0.41196013289036543</v>
      </c>
      <c r="F60" s="332">
        <v>6.5756823821339946E-2</v>
      </c>
      <c r="G60" s="332">
        <v>-0.23880597014925373</v>
      </c>
      <c r="H60" s="332">
        <v>-0.41196013289036543</v>
      </c>
    </row>
    <row r="61" spans="2:8" ht="15" customHeight="1">
      <c r="B61" s="191" t="s">
        <v>87</v>
      </c>
      <c r="C61" s="332">
        <v>0.16482412060301507</v>
      </c>
      <c r="D61" s="332">
        <v>4.4642857142857144E-2</v>
      </c>
      <c r="E61" s="332">
        <v>0.31954022988505748</v>
      </c>
      <c r="F61" s="332">
        <v>-0.17278617710583152</v>
      </c>
      <c r="G61" s="332">
        <v>1.0824742268041236</v>
      </c>
      <c r="H61" s="332">
        <v>0.31954022988505748</v>
      </c>
    </row>
    <row r="62" spans="2:8" ht="15" customHeight="1">
      <c r="B62" s="191" t="s">
        <v>88</v>
      </c>
      <c r="C62" s="332">
        <v>-2.537099090473911E-2</v>
      </c>
      <c r="D62" s="332">
        <v>-2.2478736330498177E-2</v>
      </c>
      <c r="E62" s="332">
        <v>-3.6117381489841983E-2</v>
      </c>
      <c r="F62" s="332">
        <v>-0.14410187667560323</v>
      </c>
      <c r="G62" s="332">
        <v>1.1558441558441559</v>
      </c>
      <c r="H62" s="332">
        <v>-3.6117381489841983E-2</v>
      </c>
    </row>
    <row r="63" spans="2:8" ht="15" customHeight="1">
      <c r="B63" s="191" t="s">
        <v>89</v>
      </c>
      <c r="C63" s="332">
        <v>0.21557426337943475</v>
      </c>
      <c r="D63" s="332">
        <v>0.17145899893503727</v>
      </c>
      <c r="E63" s="332">
        <v>0.45972495088408644</v>
      </c>
      <c r="F63" s="332">
        <v>0.12243221035332785</v>
      </c>
      <c r="G63" s="332">
        <v>0.48302872062663188</v>
      </c>
      <c r="H63" s="332">
        <v>0.45972495088408644</v>
      </c>
    </row>
    <row r="64" spans="2:8" ht="15" customHeight="1">
      <c r="B64" s="191" t="s">
        <v>90</v>
      </c>
      <c r="C64" s="332">
        <v>-6.9341781063005981E-2</v>
      </c>
      <c r="D64" s="332">
        <v>1.3979496738117428E-3</v>
      </c>
      <c r="E64" s="332">
        <v>-0.28776978417266186</v>
      </c>
      <c r="F64" s="332">
        <v>-8.1958762886597938E-2</v>
      </c>
      <c r="G64" s="332">
        <v>0.78640776699029125</v>
      </c>
      <c r="H64" s="332">
        <v>-0.28776978417266186</v>
      </c>
    </row>
    <row r="65" spans="2:8" ht="15" customHeight="1">
      <c r="B65" s="191" t="s">
        <v>91</v>
      </c>
      <c r="C65" s="332">
        <v>5.1219512195121948E-2</v>
      </c>
      <c r="D65" s="332">
        <v>-0.18421052631578946</v>
      </c>
      <c r="E65" s="332">
        <v>0.72641509433962259</v>
      </c>
      <c r="F65" s="332">
        <v>-0.20233463035019456</v>
      </c>
      <c r="G65" s="332">
        <v>-8.5106382978723402E-2</v>
      </c>
      <c r="H65" s="332">
        <v>0.72641509433962259</v>
      </c>
    </row>
    <row r="66" spans="2:8" ht="15" customHeight="1">
      <c r="B66" s="191" t="s">
        <v>92</v>
      </c>
      <c r="C66" s="332">
        <v>-3.2543003254300325E-2</v>
      </c>
      <c r="D66" s="332">
        <v>0.16121495327102803</v>
      </c>
      <c r="E66" s="332">
        <v>-0.31949250288350634</v>
      </c>
      <c r="F66" s="332">
        <v>0.14939550949913644</v>
      </c>
      <c r="G66" s="332">
        <v>0.26984126984126983</v>
      </c>
      <c r="H66" s="332">
        <v>-0.31949250288350634</v>
      </c>
    </row>
    <row r="67" spans="2:8">
      <c r="B67" s="213" t="s">
        <v>171</v>
      </c>
      <c r="C67" s="214" t="s">
        <v>938</v>
      </c>
    </row>
  </sheetData>
  <sheetProtection password="C6B8" sheet="1" objects="1" scenarios="1"/>
  <mergeCells count="2">
    <mergeCell ref="C8:H8"/>
    <mergeCell ref="B5:F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25"/>
  <sheetViews>
    <sheetView workbookViewId="0">
      <selection activeCell="C30" sqref="C30"/>
    </sheetView>
  </sheetViews>
  <sheetFormatPr defaultRowHeight="15"/>
  <cols>
    <col min="1" max="1" width="9.140625" style="1"/>
    <col min="2" max="2" width="19.28515625" style="1" bestFit="1" customWidth="1"/>
    <col min="3" max="9" width="11.7109375" style="1" customWidth="1"/>
    <col min="10" max="16384" width="9.140625" style="1"/>
  </cols>
  <sheetData>
    <row r="4" spans="1:10">
      <c r="A4" s="9" t="s">
        <v>131</v>
      </c>
      <c r="B4" s="9" t="s">
        <v>170</v>
      </c>
    </row>
    <row r="5" spans="1:10">
      <c r="A5" s="9"/>
      <c r="B5" s="9"/>
    </row>
    <row r="6" spans="1:10">
      <c r="A6" s="9"/>
    </row>
    <row r="7" spans="1:10" ht="25.5" customHeight="1">
      <c r="C7" s="372" t="s">
        <v>170</v>
      </c>
      <c r="D7" s="372"/>
      <c r="E7" s="372"/>
      <c r="F7" s="372"/>
      <c r="G7" s="372"/>
      <c r="H7" s="372"/>
      <c r="I7" s="372"/>
    </row>
    <row r="8" spans="1:10" ht="24.75" customHeight="1">
      <c r="C8" s="14" t="s">
        <v>4</v>
      </c>
      <c r="D8" s="14" t="s">
        <v>30</v>
      </c>
      <c r="E8" s="14" t="s">
        <v>31</v>
      </c>
      <c r="F8" s="14" t="s">
        <v>32</v>
      </c>
      <c r="G8" s="14" t="s">
        <v>33</v>
      </c>
      <c r="H8" s="14" t="s">
        <v>34</v>
      </c>
      <c r="I8" s="14" t="s">
        <v>35</v>
      </c>
      <c r="J8" s="6"/>
    </row>
    <row r="9" spans="1:10" ht="15" customHeight="1">
      <c r="B9" s="13" t="s">
        <v>3</v>
      </c>
      <c r="C9" s="34">
        <v>786904</v>
      </c>
      <c r="D9" s="11">
        <v>2495</v>
      </c>
      <c r="E9" s="11">
        <v>88467</v>
      </c>
      <c r="F9" s="11">
        <v>138532</v>
      </c>
      <c r="G9" s="11">
        <v>134166</v>
      </c>
      <c r="H9" s="11">
        <v>133752</v>
      </c>
      <c r="I9" s="96">
        <v>289492</v>
      </c>
    </row>
    <row r="10" spans="1:10" ht="15" customHeight="1">
      <c r="B10" s="76" t="s">
        <v>0</v>
      </c>
      <c r="C10" s="33">
        <v>303435</v>
      </c>
      <c r="D10" s="10">
        <v>862</v>
      </c>
      <c r="E10" s="10">
        <v>31380</v>
      </c>
      <c r="F10" s="10">
        <v>49570</v>
      </c>
      <c r="G10" s="10">
        <v>45339</v>
      </c>
      <c r="H10" s="10">
        <v>47938</v>
      </c>
      <c r="I10" s="94">
        <v>128346</v>
      </c>
    </row>
    <row r="11" spans="1:10" ht="15" customHeight="1">
      <c r="B11" s="76" t="s">
        <v>1</v>
      </c>
      <c r="C11" s="33">
        <v>239921</v>
      </c>
      <c r="D11" s="10">
        <v>644</v>
      </c>
      <c r="E11" s="10">
        <v>25009</v>
      </c>
      <c r="F11" s="10">
        <v>39629</v>
      </c>
      <c r="G11" s="10">
        <v>35866</v>
      </c>
      <c r="H11" s="10">
        <v>37840</v>
      </c>
      <c r="I11" s="94">
        <v>100933</v>
      </c>
    </row>
    <row r="12" spans="1:10" ht="15" customHeight="1">
      <c r="B12" s="76" t="s">
        <v>2</v>
      </c>
      <c r="C12" s="77">
        <v>98984</v>
      </c>
      <c r="D12" s="17">
        <v>231</v>
      </c>
      <c r="E12" s="17">
        <v>9288</v>
      </c>
      <c r="F12" s="17">
        <v>13721</v>
      </c>
      <c r="G12" s="17">
        <v>12267</v>
      </c>
      <c r="H12" s="17">
        <v>14686</v>
      </c>
      <c r="I12" s="95">
        <v>48791</v>
      </c>
    </row>
    <row r="13" spans="1:10" ht="15" customHeight="1">
      <c r="B13" s="130" t="s">
        <v>171</v>
      </c>
      <c r="C13" s="379" t="s">
        <v>699</v>
      </c>
      <c r="D13" s="379"/>
      <c r="E13" s="379"/>
      <c r="F13" s="379"/>
      <c r="G13" s="37"/>
      <c r="H13" s="37"/>
      <c r="I13" s="37"/>
    </row>
    <row r="14" spans="1:10" ht="15" customHeight="1">
      <c r="B14" s="129"/>
      <c r="C14" s="37"/>
      <c r="D14" s="37"/>
      <c r="E14" s="37"/>
      <c r="F14" s="37"/>
      <c r="G14" s="37"/>
      <c r="H14" s="37"/>
      <c r="I14" s="37"/>
    </row>
    <row r="15" spans="1:10" ht="15" customHeight="1"/>
    <row r="16" spans="1:10">
      <c r="A16" s="9" t="s">
        <v>132</v>
      </c>
      <c r="B16" s="9" t="s">
        <v>143</v>
      </c>
    </row>
    <row r="17" spans="1:8">
      <c r="A17" s="9"/>
      <c r="B17" s="9"/>
    </row>
    <row r="18" spans="1:8">
      <c r="A18" s="9"/>
      <c r="B18" s="9"/>
    </row>
    <row r="19" spans="1:8" ht="24.95" customHeight="1">
      <c r="C19" s="366" t="s">
        <v>143</v>
      </c>
      <c r="D19" s="366"/>
      <c r="E19" s="366"/>
      <c r="F19" s="366"/>
      <c r="G19" s="366"/>
      <c r="H19" s="366"/>
    </row>
    <row r="20" spans="1:8" ht="22.5" customHeight="1">
      <c r="C20" s="14" t="s">
        <v>30</v>
      </c>
      <c r="D20" s="14" t="s">
        <v>31</v>
      </c>
      <c r="E20" s="14" t="s">
        <v>32</v>
      </c>
      <c r="F20" s="14" t="s">
        <v>33</v>
      </c>
      <c r="G20" s="14" t="s">
        <v>34</v>
      </c>
      <c r="H20" s="14" t="s">
        <v>35</v>
      </c>
    </row>
    <row r="21" spans="1:8" ht="15" customHeight="1">
      <c r="B21" s="13" t="s">
        <v>3</v>
      </c>
      <c r="C21" s="69">
        <f>D9/C9</f>
        <v>3.170653599422547E-3</v>
      </c>
      <c r="D21" s="22">
        <f>E9/C9</f>
        <v>0.11242413305816211</v>
      </c>
      <c r="E21" s="22">
        <f>F9/C9</f>
        <v>0.17604688754918008</v>
      </c>
      <c r="F21" s="22">
        <f>G9/C9</f>
        <v>0.17049856145095207</v>
      </c>
      <c r="G21" s="22">
        <f>H9/C9</f>
        <v>0.16997244898996575</v>
      </c>
      <c r="H21" s="23">
        <f>I9/C9</f>
        <v>0.36788731535231745</v>
      </c>
    </row>
    <row r="22" spans="1:8" ht="15" customHeight="1">
      <c r="B22" s="76" t="s">
        <v>0</v>
      </c>
      <c r="C22" s="71">
        <f>D10/C10</f>
        <v>2.8408061034488441E-3</v>
      </c>
      <c r="D22" s="24">
        <f>E10/C10</f>
        <v>0.10341588808146721</v>
      </c>
      <c r="E22" s="24">
        <f>F10/C10</f>
        <v>0.16336282894194804</v>
      </c>
      <c r="F22" s="24">
        <f>G10/C10</f>
        <v>0.14941915072420783</v>
      </c>
      <c r="G22" s="24">
        <f>H10/C10</f>
        <v>0.15798441181801703</v>
      </c>
      <c r="H22" s="15">
        <f>I10/C10</f>
        <v>0.42297691433091106</v>
      </c>
    </row>
    <row r="23" spans="1:8" ht="15" customHeight="1">
      <c r="B23" s="76" t="s">
        <v>1</v>
      </c>
      <c r="C23" s="71">
        <f>D11/C11</f>
        <v>2.6842168880589863E-3</v>
      </c>
      <c r="D23" s="24">
        <f>E11/C11</f>
        <v>0.10423847849917264</v>
      </c>
      <c r="E23" s="24">
        <f>F11/C11</f>
        <v>0.16517520350448689</v>
      </c>
      <c r="F23" s="24">
        <f>G11/C11</f>
        <v>0.14949087407938447</v>
      </c>
      <c r="G23" s="24">
        <f>H11/C11</f>
        <v>0.1577185823666957</v>
      </c>
      <c r="H23" s="15">
        <f>I11/C11</f>
        <v>0.4206926446622013</v>
      </c>
    </row>
    <row r="24" spans="1:8" ht="15" customHeight="1">
      <c r="B24" s="76" t="s">
        <v>2</v>
      </c>
      <c r="C24" s="73">
        <f>D12/C12</f>
        <v>2.3337104986664511E-3</v>
      </c>
      <c r="D24" s="104">
        <f>E12/C12</f>
        <v>9.3833346803523801E-2</v>
      </c>
      <c r="E24" s="104">
        <f>F12/C12</f>
        <v>0.13861836256364665</v>
      </c>
      <c r="F24" s="104">
        <f>G12/C12</f>
        <v>0.12392911985775479</v>
      </c>
      <c r="G24" s="104">
        <f>H12/C12</f>
        <v>0.14836741291521863</v>
      </c>
      <c r="H24" s="16">
        <f>I12/C12</f>
        <v>0.49291804736118966</v>
      </c>
    </row>
    <row r="25" spans="1:8">
      <c r="B25" s="130" t="s">
        <v>171</v>
      </c>
      <c r="C25" s="379" t="s">
        <v>925</v>
      </c>
      <c r="D25" s="379"/>
      <c r="E25" s="379"/>
      <c r="F25" s="379"/>
      <c r="G25" s="7"/>
      <c r="H25" s="7"/>
    </row>
  </sheetData>
  <sheetProtection password="C6B8" sheet="1" objects="1" scenarios="1"/>
  <mergeCells count="4">
    <mergeCell ref="C19:H19"/>
    <mergeCell ref="C7:I7"/>
    <mergeCell ref="C13:F13"/>
    <mergeCell ref="C25:F25"/>
  </mergeCells>
  <pageMargins left="0.7" right="0.7" top="0.75" bottom="0.75" header="0.3" footer="0.3"/>
  <pageSetup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23"/>
  <sheetViews>
    <sheetView workbookViewId="0">
      <selection activeCell="C24" sqref="C24"/>
    </sheetView>
  </sheetViews>
  <sheetFormatPr defaultRowHeight="15"/>
  <cols>
    <col min="1" max="1" width="9.140625" style="1"/>
    <col min="2" max="2" width="19.28515625" style="1" customWidth="1"/>
    <col min="3" max="3" width="11.7109375" style="1" customWidth="1"/>
    <col min="4" max="4" width="12.7109375" style="1" customWidth="1"/>
    <col min="5" max="5" width="14.28515625" style="1" customWidth="1"/>
    <col min="6" max="6" width="16.7109375" style="1" customWidth="1"/>
    <col min="7" max="9" width="11.7109375" style="1" customWidth="1"/>
    <col min="10" max="16384" width="9.140625" style="1"/>
  </cols>
  <sheetData>
    <row r="4" spans="1:9">
      <c r="A4" s="9" t="s">
        <v>701</v>
      </c>
      <c r="B4" s="9" t="s">
        <v>172</v>
      </c>
    </row>
    <row r="6" spans="1:9" ht="25.5" customHeight="1">
      <c r="B6" s="9"/>
      <c r="C6" s="380" t="s">
        <v>172</v>
      </c>
      <c r="D6" s="380"/>
      <c r="E6" s="380"/>
      <c r="F6" s="380"/>
      <c r="G6" s="380"/>
      <c r="H6" s="380"/>
      <c r="I6" s="380"/>
    </row>
    <row r="7" spans="1:9" ht="43.5" customHeight="1">
      <c r="B7" s="20"/>
      <c r="C7" s="14" t="s">
        <v>4</v>
      </c>
      <c r="D7" s="14" t="s">
        <v>24</v>
      </c>
      <c r="E7" s="14" t="s">
        <v>25</v>
      </c>
      <c r="F7" s="14" t="s">
        <v>26</v>
      </c>
      <c r="G7" s="14" t="s">
        <v>27</v>
      </c>
      <c r="H7" s="14" t="s">
        <v>28</v>
      </c>
      <c r="I7" s="14" t="s">
        <v>29</v>
      </c>
    </row>
    <row r="8" spans="1:9" ht="15" customHeight="1">
      <c r="B8" s="13" t="s">
        <v>3</v>
      </c>
      <c r="C8" s="34">
        <v>786904</v>
      </c>
      <c r="D8" s="11">
        <v>639111</v>
      </c>
      <c r="E8" s="11">
        <v>35807</v>
      </c>
      <c r="F8" s="11">
        <v>26763</v>
      </c>
      <c r="G8" s="11">
        <v>75716</v>
      </c>
      <c r="H8" s="11">
        <v>5085</v>
      </c>
      <c r="I8" s="99">
        <v>4422</v>
      </c>
    </row>
    <row r="9" spans="1:9" ht="15" customHeight="1">
      <c r="B9" s="76" t="s">
        <v>0</v>
      </c>
      <c r="C9" s="33">
        <v>303435</v>
      </c>
      <c r="D9" s="10">
        <v>242685</v>
      </c>
      <c r="E9" s="10">
        <v>14759</v>
      </c>
      <c r="F9" s="10">
        <v>11698</v>
      </c>
      <c r="G9" s="10">
        <v>30262</v>
      </c>
      <c r="H9" s="10">
        <v>2359</v>
      </c>
      <c r="I9" s="97">
        <v>1672</v>
      </c>
    </row>
    <row r="10" spans="1:9" ht="15" customHeight="1">
      <c r="B10" s="76" t="s">
        <v>1</v>
      </c>
      <c r="C10" s="33">
        <v>239921</v>
      </c>
      <c r="D10" s="10">
        <v>191453</v>
      </c>
      <c r="E10" s="10">
        <v>10488</v>
      </c>
      <c r="F10" s="10">
        <v>8181</v>
      </c>
      <c r="G10" s="10">
        <v>26551</v>
      </c>
      <c r="H10" s="10">
        <v>2020</v>
      </c>
      <c r="I10" s="97">
        <v>1228</v>
      </c>
    </row>
    <row r="11" spans="1:9" ht="15" customHeight="1">
      <c r="B11" s="76" t="s">
        <v>2</v>
      </c>
      <c r="C11" s="77">
        <v>98984</v>
      </c>
      <c r="D11" s="17">
        <v>70469</v>
      </c>
      <c r="E11" s="17">
        <v>3843</v>
      </c>
      <c r="F11" s="17">
        <v>5523</v>
      </c>
      <c r="G11" s="17">
        <v>17212</v>
      </c>
      <c r="H11" s="17">
        <v>1446</v>
      </c>
      <c r="I11" s="98">
        <v>491</v>
      </c>
    </row>
    <row r="12" spans="1:9">
      <c r="B12" s="130" t="s">
        <v>171</v>
      </c>
      <c r="C12" s="379" t="s">
        <v>925</v>
      </c>
      <c r="D12" s="379"/>
      <c r="E12" s="379"/>
      <c r="F12" s="379"/>
      <c r="G12" s="20"/>
      <c r="H12" s="20"/>
      <c r="I12" s="20"/>
    </row>
    <row r="13" spans="1:9">
      <c r="B13" s="20"/>
      <c r="C13" s="20"/>
      <c r="D13" s="20"/>
      <c r="E13" s="20"/>
      <c r="F13" s="20"/>
      <c r="G13" s="20"/>
      <c r="H13" s="20"/>
      <c r="I13" s="20"/>
    </row>
    <row r="14" spans="1:9">
      <c r="A14" s="9" t="s">
        <v>702</v>
      </c>
      <c r="B14" s="9" t="s">
        <v>189</v>
      </c>
      <c r="C14" s="20"/>
      <c r="D14" s="20"/>
      <c r="E14" s="20"/>
      <c r="F14" s="20"/>
      <c r="G14" s="20"/>
      <c r="H14" s="20"/>
      <c r="I14" s="20"/>
    </row>
    <row r="15" spans="1:9">
      <c r="A15" s="9"/>
      <c r="B15" s="20"/>
      <c r="C15" s="20"/>
      <c r="D15" s="20"/>
      <c r="E15" s="20"/>
      <c r="F15" s="20"/>
      <c r="G15" s="20"/>
      <c r="H15" s="20"/>
      <c r="I15" s="20"/>
    </row>
    <row r="16" spans="1:9">
      <c r="A16" s="9"/>
      <c r="B16" s="20"/>
      <c r="C16" s="20"/>
      <c r="D16" s="20"/>
      <c r="E16" s="20"/>
      <c r="F16" s="20"/>
      <c r="G16" s="20"/>
      <c r="H16" s="20"/>
      <c r="I16" s="20"/>
    </row>
    <row r="17" spans="2:9" s="131" customFormat="1" ht="25.5" customHeight="1">
      <c r="B17" s="132"/>
      <c r="C17" s="366" t="s">
        <v>144</v>
      </c>
      <c r="D17" s="366"/>
      <c r="E17" s="366"/>
      <c r="F17" s="366"/>
      <c r="G17" s="366"/>
      <c r="H17" s="366"/>
      <c r="I17" s="132"/>
    </row>
    <row r="18" spans="2:9" ht="48.75" customHeight="1">
      <c r="B18" s="20"/>
      <c r="C18" s="14" t="s">
        <v>24</v>
      </c>
      <c r="D18" s="14" t="s">
        <v>25</v>
      </c>
      <c r="E18" s="14" t="s">
        <v>26</v>
      </c>
      <c r="F18" s="14" t="s">
        <v>27</v>
      </c>
      <c r="G18" s="14" t="s">
        <v>28</v>
      </c>
      <c r="H18" s="14" t="s">
        <v>29</v>
      </c>
      <c r="I18" s="20"/>
    </row>
    <row r="19" spans="2:9" ht="15" customHeight="1">
      <c r="B19" s="13" t="s">
        <v>3</v>
      </c>
      <c r="C19" s="64">
        <f>D8/C8</f>
        <v>0.81218420544310366</v>
      </c>
      <c r="D19" s="22">
        <f>E8/C8</f>
        <v>4.5503644663135528E-2</v>
      </c>
      <c r="E19" s="22">
        <f>F8/C8</f>
        <v>3.4010501916370992E-2</v>
      </c>
      <c r="F19" s="22">
        <f>G8/C8</f>
        <v>9.6220123420391809E-2</v>
      </c>
      <c r="G19" s="22">
        <f>H8/C8</f>
        <v>6.4620334882018642E-3</v>
      </c>
      <c r="H19" s="23">
        <f>I8/C8</f>
        <v>5.6194910687961935E-3</v>
      </c>
      <c r="I19" s="20"/>
    </row>
    <row r="20" spans="2:9" ht="15" customHeight="1">
      <c r="B20" s="76" t="s">
        <v>0</v>
      </c>
      <c r="C20" s="63">
        <f>D9/C9</f>
        <v>0.79979237728014241</v>
      </c>
      <c r="D20" s="24">
        <f>E9/C9</f>
        <v>4.8639741625059733E-2</v>
      </c>
      <c r="E20" s="24">
        <f>F9/C9</f>
        <v>3.8551913918961227E-2</v>
      </c>
      <c r="F20" s="24">
        <f>G9/C9</f>
        <v>9.9731408703676236E-2</v>
      </c>
      <c r="G20" s="24">
        <f>H9/C9</f>
        <v>7.7743173991134838E-3</v>
      </c>
      <c r="H20" s="15">
        <f>I9/C9</f>
        <v>5.510241073046946E-3</v>
      </c>
      <c r="I20" s="20"/>
    </row>
    <row r="21" spans="2:9" ht="15" customHeight="1">
      <c r="B21" s="76" t="s">
        <v>1</v>
      </c>
      <c r="C21" s="63">
        <f>D10/C10</f>
        <v>0.79798350290303888</v>
      </c>
      <c r="D21" s="24">
        <f>E10/C10</f>
        <v>4.3714389319817776E-2</v>
      </c>
      <c r="E21" s="24">
        <f>F10/C10</f>
        <v>3.4098724163370446E-2</v>
      </c>
      <c r="F21" s="24">
        <f>G10/C10</f>
        <v>0.11066559409138842</v>
      </c>
      <c r="G21" s="24">
        <f>H10/C10</f>
        <v>8.4194380650297381E-3</v>
      </c>
      <c r="H21" s="15">
        <f>I10/C10</f>
        <v>5.1183514573547124E-3</v>
      </c>
      <c r="I21" s="20"/>
    </row>
    <row r="22" spans="2:9" ht="15" customHeight="1">
      <c r="B22" s="76" t="s">
        <v>2</v>
      </c>
      <c r="C22" s="105">
        <f>D11/C11</f>
        <v>0.71192313909318683</v>
      </c>
      <c r="D22" s="104">
        <f>E11/C11</f>
        <v>3.8824456477814594E-2</v>
      </c>
      <c r="E22" s="104">
        <f>F11/C11</f>
        <v>5.5796896468116058E-2</v>
      </c>
      <c r="F22" s="104">
        <f>G11/C11</f>
        <v>0.17388668875777905</v>
      </c>
      <c r="G22" s="104">
        <f>H11/C11</f>
        <v>1.4608421563080901E-2</v>
      </c>
      <c r="H22" s="16">
        <f>I11/C11</f>
        <v>4.9603976400226296E-3</v>
      </c>
      <c r="I22" s="20"/>
    </row>
    <row r="23" spans="2:9">
      <c r="B23" s="130" t="s">
        <v>171</v>
      </c>
      <c r="C23" s="379" t="s">
        <v>925</v>
      </c>
      <c r="D23" s="379"/>
      <c r="E23" s="379"/>
      <c r="F23" s="379"/>
      <c r="G23" s="7"/>
      <c r="H23" s="7"/>
    </row>
  </sheetData>
  <sheetProtection password="C6B8" sheet="1" objects="1" scenarios="1"/>
  <mergeCells count="4">
    <mergeCell ref="C6:I6"/>
    <mergeCell ref="C17:H17"/>
    <mergeCell ref="C12:F12"/>
    <mergeCell ref="C23:F2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32</vt:i4>
      </vt:variant>
      <vt:variant>
        <vt:lpstr>Intervalos com nome</vt:lpstr>
      </vt:variant>
      <vt:variant>
        <vt:i4>1</vt:i4>
      </vt:variant>
    </vt:vector>
  </HeadingPairs>
  <TitlesOfParts>
    <vt:vector size="33" baseType="lpstr">
      <vt:lpstr>Índice</vt:lpstr>
      <vt:lpstr>Conceitos</vt:lpstr>
      <vt:lpstr>Total de Alojamentos</vt:lpstr>
      <vt:lpstr>Alojam e Ocupaçao </vt:lpstr>
      <vt:lpstr>Alojam e Ocupação 2001 (%)</vt:lpstr>
      <vt:lpstr>Alojam e Ocupação 2011 (%)</vt:lpstr>
      <vt:lpstr>Alojam e Ocupação Variação</vt:lpstr>
      <vt:lpstr>Alojamentos vs Escalão Etário</vt:lpstr>
      <vt:lpstr>Alojam vsEntidade Proprietaria </vt:lpstr>
      <vt:lpstr>Alojam e Dimensao da Familia</vt:lpstr>
      <vt:lpstr>Alojam e Renda 2011</vt:lpstr>
      <vt:lpstr>Alojam e Renda 2001</vt:lpstr>
      <vt:lpstr>Alojam e Renda 2001 (2)</vt:lpstr>
      <vt:lpstr>Alojam e Epoca Contrato 2011</vt:lpstr>
      <vt:lpstr>Alojamento e Tipo de Contrato</vt:lpstr>
      <vt:lpstr>Alojam e Tipo de Contrato 2001</vt:lpstr>
      <vt:lpstr>Alojam e Tipo de Contrato Freg </vt:lpstr>
      <vt:lpstr>Tipo de Alojamento Freg.</vt:lpstr>
      <vt:lpstr>Epoca de Contrato 2001</vt:lpstr>
      <vt:lpstr>Entidade Proprietaria 2001</vt:lpstr>
      <vt:lpstr>Água Canalizada</vt:lpstr>
      <vt:lpstr>Edificios e Utilizaçao</vt:lpstr>
      <vt:lpstr>Edificios e Utilizaçao Freg</vt:lpstr>
      <vt:lpstr>Idade Média dos Edifícios</vt:lpstr>
      <vt:lpstr>Índice de Envelhecimento Edif.</vt:lpstr>
      <vt:lpstr>Habitação Social 1</vt:lpstr>
      <vt:lpstr>Habitação Social 2</vt:lpstr>
      <vt:lpstr>Habitação Social 3</vt:lpstr>
      <vt:lpstr>Edificado Devoluto</vt:lpstr>
      <vt:lpstr>Reabilitação e Construção</vt:lpstr>
      <vt:lpstr>Áreas a Reabilitar 2011</vt:lpstr>
      <vt:lpstr>Folha7</vt:lpstr>
      <vt:lpstr>Índice!Área_de_Impressão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2012-07-31T10:35:49Z</cp:lastPrinted>
  <dcterms:created xsi:type="dcterms:W3CDTF">2012-01-12T12:20:07Z</dcterms:created>
  <dcterms:modified xsi:type="dcterms:W3CDTF">2012-10-16T14:13:14Z</dcterms:modified>
</cp:coreProperties>
</file>